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ucf-my.sharepoint.com/personal/mmckee_ucf_edu/Documents/Documents/Advising/"/>
    </mc:Choice>
  </mc:AlternateContent>
  <xr:revisionPtr revIDLastSave="1" documentId="8_{29FEA88D-CB3C-44E4-B739-123AB3C92AEF}" xr6:coauthVersionLast="47" xr6:coauthVersionMax="47" xr10:uidLastSave="{468419D1-FF25-46B9-B870-6F13E6FAA446}"/>
  <bookViews>
    <workbookView xWindow="-110" yWindow="-110" windowWidth="25820" windowHeight="15500" xr2:uid="{00000000-000D-0000-FFFF-FFFF00000000}"/>
  </bookViews>
  <sheets>
    <sheet name="Checklist" sheetId="1" r:id="rId1"/>
  </sheets>
  <definedNames>
    <definedName name="_xlnm.Print_Area" localSheetId="0">Checklist!$A$1:$O$62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C12" i="1"/>
  <c r="C9" i="1"/>
  <c r="C27" i="1"/>
  <c r="C19" i="1" s="1"/>
  <c r="N36" i="1"/>
  <c r="S62" i="1"/>
  <c r="AB62" i="1"/>
  <c r="AA62" i="1"/>
  <c r="X62" i="1"/>
  <c r="W62" i="1"/>
  <c r="T62" i="1"/>
  <c r="AB52" i="1"/>
  <c r="AA52" i="1"/>
  <c r="X52" i="1"/>
  <c r="W52" i="1"/>
  <c r="T52" i="1"/>
  <c r="S52" i="1"/>
  <c r="AB42" i="1"/>
  <c r="AA42" i="1"/>
  <c r="X42" i="1"/>
  <c r="W42" i="1"/>
  <c r="T42" i="1"/>
  <c r="S42" i="1"/>
  <c r="AA32" i="1"/>
  <c r="AB32" i="1"/>
  <c r="W32" i="1"/>
  <c r="S32" i="1"/>
  <c r="X32" i="1"/>
  <c r="T32" i="1"/>
  <c r="AB22" i="1"/>
  <c r="AA22" i="1"/>
  <c r="X22" i="1"/>
  <c r="W22" i="1"/>
  <c r="T22" i="1"/>
  <c r="S22" i="1"/>
  <c r="AB12" i="1"/>
  <c r="AA12" i="1"/>
  <c r="X12" i="1"/>
  <c r="W12" i="1"/>
  <c r="S12" i="1"/>
  <c r="T12" i="1"/>
  <c r="G40" i="1"/>
  <c r="G39" i="1"/>
  <c r="G34" i="1"/>
  <c r="G35" i="1"/>
  <c r="G36" i="1"/>
  <c r="G37" i="1"/>
  <c r="G38" i="1"/>
  <c r="G41" i="1"/>
  <c r="G32" i="1"/>
  <c r="G26" i="1"/>
  <c r="G25" i="1"/>
  <c r="G22" i="1"/>
  <c r="G20" i="1"/>
  <c r="G18" i="1"/>
  <c r="G17" i="1"/>
  <c r="G15" i="1"/>
  <c r="G30" i="1"/>
  <c r="G13" i="1"/>
  <c r="G11" i="1"/>
  <c r="G28" i="1"/>
  <c r="G10" i="1"/>
  <c r="N35" i="1"/>
  <c r="N37" i="1"/>
  <c r="N38" i="1"/>
  <c r="N39" i="1"/>
  <c r="N40" i="1"/>
  <c r="N41" i="1"/>
  <c r="N42" i="1"/>
  <c r="N43" i="1"/>
  <c r="N34" i="1"/>
  <c r="N18" i="1"/>
  <c r="N19" i="1"/>
  <c r="N20" i="1"/>
  <c r="N21" i="1"/>
  <c r="N22" i="1"/>
  <c r="N23" i="1"/>
  <c r="N24" i="1"/>
  <c r="N25" i="1"/>
  <c r="N26" i="1"/>
  <c r="N27" i="1"/>
  <c r="N28" i="1"/>
  <c r="N29" i="1"/>
  <c r="N30" i="1"/>
  <c r="N31" i="1"/>
  <c r="N32" i="1"/>
  <c r="N17" i="1"/>
  <c r="N12" i="1"/>
  <c r="N13" i="1"/>
  <c r="N14" i="1"/>
  <c r="N15" i="1"/>
  <c r="N11" i="1"/>
  <c r="N8" i="1"/>
  <c r="N9" i="1"/>
  <c r="N6" i="1"/>
  <c r="L16" i="1"/>
  <c r="C31" i="1"/>
  <c r="L5" i="1"/>
  <c r="X53" i="1"/>
  <c r="T53" i="1"/>
  <c r="AB43" i="1"/>
  <c r="X43" i="1"/>
  <c r="T43" i="1"/>
  <c r="AB33" i="1"/>
  <c r="X33" i="1"/>
  <c r="T33" i="1"/>
  <c r="AB23" i="1"/>
  <c r="X23" i="1"/>
  <c r="T23" i="1"/>
  <c r="AB13" i="1"/>
  <c r="X13" i="1"/>
  <c r="T13" i="1"/>
  <c r="AB2" i="1"/>
  <c r="X2" i="1"/>
  <c r="AB53" i="1"/>
  <c r="T2" i="1"/>
  <c r="C16" i="1"/>
  <c r="L10" i="1"/>
  <c r="H19" i="1" l="1"/>
  <c r="H12" i="1"/>
  <c r="H9" i="1"/>
  <c r="H31" i="1"/>
  <c r="C8" i="1"/>
  <c r="C43" i="1" s="1"/>
  <c r="H24" i="1"/>
  <c r="H16" i="1"/>
  <c r="H27" i="1"/>
  <c r="L44" i="1"/>
  <c r="O5" i="1"/>
  <c r="O10" i="1"/>
  <c r="O33" i="1"/>
  <c r="O16" i="1"/>
  <c r="H8" i="1" l="1"/>
  <c r="O44" i="1"/>
  <c r="C7" i="1"/>
  <c r="H7" i="1" l="1"/>
  <c r="AG3" i="1" s="1"/>
  <c r="H43" i="1"/>
  <c r="AG2" i="1" l="1"/>
</calcChain>
</file>

<file path=xl/sharedStrings.xml><?xml version="1.0" encoding="utf-8"?>
<sst xmlns="http://schemas.openxmlformats.org/spreadsheetml/2006/main" count="196" uniqueCount="128">
  <si>
    <t>Satisfies Gordon Rule (GR)</t>
  </si>
  <si>
    <t xml:space="preserve">Satisfies GEP Core (CC) </t>
  </si>
  <si>
    <t>Student Planning Starting Year</t>
  </si>
  <si>
    <t>ST = Study Time  CR = Credits</t>
  </si>
  <si>
    <t>Courses taken prior to this semester.</t>
  </si>
  <si>
    <t xml:space="preserve">Check your audit at my.ucf.edu </t>
  </si>
  <si>
    <t>Fall</t>
  </si>
  <si>
    <t>Spring</t>
  </si>
  <si>
    <t>Summer</t>
  </si>
  <si>
    <r>
      <t xml:space="preserve">Grand Total </t>
    </r>
    <r>
      <rPr>
        <b/>
        <sz val="9"/>
        <color theme="1"/>
        <rFont val="Calibri"/>
        <family val="2"/>
        <scheme val="minor"/>
      </rPr>
      <t>(completed and planned)</t>
    </r>
  </si>
  <si>
    <r>
      <t>GR - Take at least 4 Gordon Rule checkmarked courses (</t>
    </r>
    <r>
      <rPr>
        <b/>
        <sz val="10"/>
        <color theme="1"/>
        <rFont val="Wingdings"/>
        <charset val="2"/>
      </rPr>
      <t>ü</t>
    </r>
    <r>
      <rPr>
        <b/>
        <sz val="10"/>
        <color theme="1"/>
        <rFont val="Calibri"/>
        <family val="2"/>
        <scheme val="minor"/>
      </rPr>
      <t>)</t>
    </r>
  </si>
  <si>
    <t>Course</t>
  </si>
  <si>
    <t>ST</t>
  </si>
  <si>
    <t>CR</t>
  </si>
  <si>
    <r>
      <t xml:space="preserve">Total </t>
    </r>
    <r>
      <rPr>
        <b/>
        <sz val="9"/>
        <color theme="1"/>
        <rFont val="Calibri"/>
        <family val="2"/>
        <scheme val="minor"/>
      </rPr>
      <t>(completed)</t>
    </r>
  </si>
  <si>
    <t>CC - Take at least 1 diamond course (♦) in each of 5 Foundations</t>
  </si>
  <si>
    <t>ü</t>
  </si>
  <si>
    <r>
      <t xml:space="preserve">ENGINEERING CORE: Basic Level </t>
    </r>
    <r>
      <rPr>
        <b/>
        <i/>
        <sz val="10"/>
        <color theme="0"/>
        <rFont val="Calibri"/>
        <family val="2"/>
        <scheme val="minor"/>
      </rPr>
      <t>(mGPA)</t>
    </r>
  </si>
  <si>
    <t>Study Time</t>
  </si>
  <si>
    <t>REQUIREMENTS</t>
  </si>
  <si>
    <r>
      <t xml:space="preserve">EGN 3211 Engineering Analysis &amp; Comp. ** </t>
    </r>
    <r>
      <rPr>
        <b/>
        <i/>
        <sz val="11"/>
        <color theme="1"/>
        <rFont val="Calibri"/>
        <family val="2"/>
        <scheme val="minor"/>
      </rPr>
      <t>or</t>
    </r>
  </si>
  <si>
    <t>TOTAL SEMESTER HOURS FOR GRADUATION</t>
  </si>
  <si>
    <t>PHZ 3150 Intro. to Numerical Computing**</t>
  </si>
  <si>
    <t xml:space="preserve">GENERAL EDUCATION PROGRAM </t>
  </si>
  <si>
    <t>PHY 3101 General Physics using Calculus III **</t>
  </si>
  <si>
    <t>COMMUNICATION Foundation</t>
  </si>
  <si>
    <r>
      <t xml:space="preserve">STA 3032 Probability &amp; Statistics for Engrs * </t>
    </r>
    <r>
      <rPr>
        <i/>
        <sz val="10"/>
        <color theme="1"/>
        <rFont val="Calibri"/>
        <family val="2"/>
        <scheme val="minor"/>
      </rPr>
      <t>(mGPA)</t>
    </r>
  </si>
  <si>
    <t>ENC 1101 Composition I</t>
  </si>
  <si>
    <t>♦</t>
  </si>
  <si>
    <r>
      <t xml:space="preserve">ENGINEERING CORE: Advanced Level </t>
    </r>
    <r>
      <rPr>
        <b/>
        <i/>
        <sz val="10"/>
        <color theme="0"/>
        <rFont val="Calibri"/>
        <family val="2"/>
        <scheme val="minor"/>
      </rPr>
      <t>(mGPA)</t>
    </r>
  </si>
  <si>
    <t>ENC 1102 Composition II</t>
  </si>
  <si>
    <t>EEL 3004C Linear Circuits I**</t>
  </si>
  <si>
    <t>EEE 3350 Semiconductor Devices I</t>
  </si>
  <si>
    <t>Study Hours Per Week</t>
  </si>
  <si>
    <t>EEL 3123C Linear Circuits II**</t>
  </si>
  <si>
    <t xml:space="preserve">Fall </t>
  </si>
  <si>
    <t xml:space="preserve"> </t>
  </si>
  <si>
    <t>EEL 3552C Signal Analysis and Communication</t>
  </si>
  <si>
    <t>EEE 3307C Electronics 1</t>
  </si>
  <si>
    <r>
      <t xml:space="preserve">PHOTONICS MAJOR and CAPSTONE </t>
    </r>
    <r>
      <rPr>
        <b/>
        <i/>
        <sz val="10"/>
        <color theme="0"/>
        <rFont val="Calibri"/>
        <family val="2"/>
        <scheme val="minor"/>
      </rPr>
      <t>(mGPA)</t>
    </r>
  </si>
  <si>
    <t>OSE 3200 Geometric Optics</t>
  </si>
  <si>
    <t>OSE 3200L Geometric Optics Lab</t>
  </si>
  <si>
    <t>MATHEMATICAL Foundation</t>
  </si>
  <si>
    <t>OSE 3052 Foundations of Photonics**</t>
  </si>
  <si>
    <t>MAC 2311C Calculus I  **</t>
  </si>
  <si>
    <t>CPP</t>
  </si>
  <si>
    <t>OSE 3052L Foundations of Photonics Lab**</t>
  </si>
  <si>
    <t>OSE 4830 Imaging &amp; Display</t>
  </si>
  <si>
    <t xml:space="preserve">SOCIAL Foundation </t>
  </si>
  <si>
    <t>OSE 4830L Imaging &amp; Display Lab</t>
  </si>
  <si>
    <t>Approved Electives</t>
  </si>
  <si>
    <t>OSE 4470 Fiber Optic Communications</t>
  </si>
  <si>
    <r>
      <t>MAS 3105</t>
    </r>
    <r>
      <rPr>
        <sz val="12"/>
        <color theme="1"/>
        <rFont val="Times New Roman"/>
        <family val="1"/>
      </rPr>
      <t xml:space="preserve"> </t>
    </r>
    <r>
      <rPr>
        <sz val="11"/>
        <color rgb="FF000000"/>
        <rFont val="Calibri"/>
        <family val="2"/>
      </rPr>
      <t>Linear Algebra</t>
    </r>
  </si>
  <si>
    <t>OSE 4470L Fiber Optic Communications Lab</t>
  </si>
  <si>
    <r>
      <t>MAP 4341</t>
    </r>
    <r>
      <rPr>
        <sz val="12"/>
        <color theme="1"/>
        <rFont val="Times New Roman"/>
        <family val="1"/>
      </rPr>
      <t xml:space="preserve"> </t>
    </r>
    <r>
      <rPr>
        <sz val="11"/>
        <color rgb="FF000000"/>
        <rFont val="Calibri"/>
        <family val="2"/>
      </rPr>
      <t>Partial Differential Equations</t>
    </r>
  </si>
  <si>
    <t xml:space="preserve">OSE 4930 Frontiers of Optics &amp; Photonics  </t>
  </si>
  <si>
    <r>
      <t>EMA 4413</t>
    </r>
    <r>
      <rPr>
        <sz val="12"/>
        <color theme="1"/>
        <rFont val="Times New Roman"/>
        <family val="1"/>
      </rPr>
      <t xml:space="preserve"> </t>
    </r>
    <r>
      <rPr>
        <sz val="11"/>
        <color rgb="FF000000"/>
        <rFont val="Calibri"/>
        <family val="2"/>
      </rPr>
      <t>Fundamentals of Electronic Materials</t>
    </r>
  </si>
  <si>
    <r>
      <t>EEE 4XXX</t>
    </r>
    <r>
      <rPr>
        <sz val="12"/>
        <color theme="1"/>
        <rFont val="Times New Roman"/>
        <family val="1"/>
      </rPr>
      <t xml:space="preserve"> </t>
    </r>
    <r>
      <rPr>
        <sz val="11"/>
        <color rgb="FF000000"/>
        <rFont val="Calibri"/>
        <family val="2"/>
      </rPr>
      <t>Any 4000 Level Course</t>
    </r>
  </si>
  <si>
    <t>SCIENCE Foundation</t>
  </si>
  <si>
    <t>OSE 4520 Laser Engineering</t>
  </si>
  <si>
    <t>EEL 3470 Electromagnetic Fields</t>
  </si>
  <si>
    <t>OSE 4520L Laser Engineering Lab</t>
  </si>
  <si>
    <r>
      <t>EEL 4XXX</t>
    </r>
    <r>
      <rPr>
        <sz val="12"/>
        <color theme="1"/>
        <rFont val="Times New Roman"/>
        <family val="1"/>
      </rPr>
      <t xml:space="preserve"> </t>
    </r>
    <r>
      <rPr>
        <sz val="11"/>
        <color rgb="FF000000"/>
        <rFont val="Calibri"/>
        <family val="2"/>
      </rPr>
      <t>Any 4000 Level Course, except EEL4440</t>
    </r>
  </si>
  <si>
    <t>OSE 4410 Optoelectronics</t>
  </si>
  <si>
    <r>
      <t>EGN 4931H</t>
    </r>
    <r>
      <rPr>
        <sz val="12"/>
        <color theme="1"/>
        <rFont val="Times New Roman"/>
        <family val="1"/>
      </rPr>
      <t xml:space="preserve"> </t>
    </r>
    <r>
      <rPr>
        <sz val="11"/>
        <color rgb="FF000000"/>
        <rFont val="Calibri"/>
        <family val="2"/>
      </rPr>
      <t>Engineering Honors Seminar-Research</t>
    </r>
  </si>
  <si>
    <t>OSE 4410L Optoelectronics Lab</t>
  </si>
  <si>
    <r>
      <t>OSE 4903H</t>
    </r>
    <r>
      <rPr>
        <sz val="12"/>
        <color theme="1"/>
        <rFont val="Times New Roman"/>
        <family val="1"/>
      </rPr>
      <t xml:space="preserve"> </t>
    </r>
    <r>
      <rPr>
        <sz val="11"/>
        <color rgb="FF000000"/>
        <rFont val="Calibri"/>
        <family val="2"/>
      </rPr>
      <t>Honors Directed Reading (3)</t>
    </r>
  </si>
  <si>
    <t>COMMON PROGRAM PREREQUISITES (CPP)</t>
  </si>
  <si>
    <t>OSE 4951 Senior Design I</t>
  </si>
  <si>
    <r>
      <t>OSE 4970H</t>
    </r>
    <r>
      <rPr>
        <sz val="12"/>
        <color theme="1"/>
        <rFont val="Times New Roman"/>
        <family val="1"/>
      </rPr>
      <t xml:space="preserve"> </t>
    </r>
    <r>
      <rPr>
        <sz val="11"/>
        <color rgb="FF000000"/>
        <rFont val="Calibri"/>
        <family val="2"/>
      </rPr>
      <t>Honors Thesis</t>
    </r>
  </si>
  <si>
    <r>
      <t xml:space="preserve">CHS 1440 Principles of Chemistry ** </t>
    </r>
    <r>
      <rPr>
        <b/>
        <i/>
        <sz val="11"/>
        <color theme="1"/>
        <rFont val="Calibri"/>
        <family val="2"/>
        <scheme val="minor"/>
      </rPr>
      <t>or</t>
    </r>
    <r>
      <rPr>
        <b/>
        <sz val="11"/>
        <color theme="1"/>
        <rFont val="Calibri"/>
        <family val="2"/>
        <scheme val="minor"/>
      </rPr>
      <t xml:space="preserve"> </t>
    </r>
  </si>
  <si>
    <t xml:space="preserve">OSE 4952 Senior Design II </t>
  </si>
  <si>
    <t>PHY 3650 Quantum Info. Processing</t>
  </si>
  <si>
    <t>CHM 2045C Chemistry Fundamentals I **</t>
  </si>
  <si>
    <r>
      <t xml:space="preserve">RESTRICTED ELECTIVES (RE) </t>
    </r>
    <r>
      <rPr>
        <b/>
        <i/>
        <sz val="10"/>
        <color theme="0"/>
        <rFont val="Calibri"/>
        <family val="2"/>
        <scheme val="minor"/>
      </rPr>
      <t xml:space="preserve">(mGPA) </t>
    </r>
  </si>
  <si>
    <r>
      <t>PHY 4604</t>
    </r>
    <r>
      <rPr>
        <sz val="12"/>
        <color theme="1"/>
        <rFont val="Times New Roman"/>
        <family val="1"/>
      </rPr>
      <t xml:space="preserve"> </t>
    </r>
    <r>
      <rPr>
        <sz val="11"/>
        <color rgb="FF000000"/>
        <rFont val="Calibri"/>
        <family val="2"/>
      </rPr>
      <t>Wave Mechanics I</t>
    </r>
  </si>
  <si>
    <t>MAC 2311C Calculus I **</t>
  </si>
  <si>
    <r>
      <t xml:space="preserve">EGS 1006C Intro to Eng. Prof * </t>
    </r>
    <r>
      <rPr>
        <sz val="11"/>
        <color theme="1"/>
        <rFont val="Calibri"/>
        <family val="2"/>
      </rPr>
      <t>‡</t>
    </r>
  </si>
  <si>
    <r>
      <t>PHY 4605</t>
    </r>
    <r>
      <rPr>
        <sz val="12"/>
        <color theme="1"/>
        <rFont val="Times New Roman"/>
        <family val="1"/>
      </rPr>
      <t xml:space="preserve"> </t>
    </r>
    <r>
      <rPr>
        <sz val="11"/>
        <color rgb="FF000000"/>
        <rFont val="Calibri"/>
        <family val="2"/>
      </rPr>
      <t>Wave Mechanics II</t>
    </r>
  </si>
  <si>
    <t>MAC 2312 Calculus II **</t>
  </si>
  <si>
    <t>EGN 1007C Eng. Concepts and Methods ‡</t>
  </si>
  <si>
    <r>
      <t>PHZ 3113</t>
    </r>
    <r>
      <rPr>
        <sz val="12"/>
        <color theme="1"/>
        <rFont val="Times New Roman"/>
        <family val="1"/>
      </rPr>
      <t xml:space="preserve"> </t>
    </r>
    <r>
      <rPr>
        <sz val="11"/>
        <color rgb="FF000000"/>
        <rFont val="Calibri"/>
        <family val="2"/>
      </rPr>
      <t>Introduction to Theoretical Methods</t>
    </r>
  </si>
  <si>
    <t>MAC 2313 Calculus III **</t>
  </si>
  <si>
    <t>OSE 2050 Intro. to Photonic Engineering Design</t>
  </si>
  <si>
    <r>
      <t>MAS 5145</t>
    </r>
    <r>
      <rPr>
        <sz val="12"/>
        <color theme="1"/>
        <rFont val="Times New Roman"/>
        <family val="1"/>
      </rPr>
      <t xml:space="preserve"> </t>
    </r>
    <r>
      <rPr>
        <sz val="11"/>
        <color rgb="FF000000"/>
        <rFont val="Calibri"/>
        <family val="2"/>
      </rPr>
      <t>Advanced Linear Algebra and Matrix Theory</t>
    </r>
  </si>
  <si>
    <t>MAP 2302 Differential Equations **</t>
  </si>
  <si>
    <t>OSE 3043 Analytical Methods for Optics  (RE)</t>
  </si>
  <si>
    <t>IDS 3913 Undergraduate Research</t>
  </si>
  <si>
    <t>PHY 2048 Physics I Lecture**</t>
  </si>
  <si>
    <t>OSE 4721 Biophotonics  (RE)</t>
  </si>
  <si>
    <t>EEE 3342C Digital Systems</t>
  </si>
  <si>
    <t>PHY 2048L Physics I Lab**</t>
  </si>
  <si>
    <t>OSE 4240 Introduction to Optical Design (RE)</t>
  </si>
  <si>
    <t>Elective Placeholder</t>
  </si>
  <si>
    <t>PHY 2049 Physics II Lecture**</t>
  </si>
  <si>
    <t>OSE 4912 Directed Independent Research (RE)</t>
  </si>
  <si>
    <t>PHY 2049L Physics II Lab**</t>
  </si>
  <si>
    <t>OSE 4953 Senior Design I Double Major ECE</t>
  </si>
  <si>
    <t>MAS 3105 Linear Algebra</t>
  </si>
  <si>
    <t>Master's Level Courses</t>
  </si>
  <si>
    <t>SUBTOTAL HRS</t>
  </si>
  <si>
    <t>OSE/EEL/PHY 4XXX Approved Course</t>
  </si>
  <si>
    <t>OSE 5115 Interfer., Diff., &amp; Coher.</t>
  </si>
  <si>
    <r>
      <rPr>
        <i/>
        <sz val="10"/>
        <color theme="1"/>
        <rFont val="Wingdings"/>
        <charset val="2"/>
      </rPr>
      <t>ü</t>
    </r>
    <r>
      <rPr>
        <i/>
        <sz val="10"/>
        <color theme="1"/>
        <rFont val="Calibri"/>
        <family val="2"/>
        <scheme val="minor"/>
      </rPr>
      <t xml:space="preserve"> Required "C-" minimum required for designated Gordon Rule courses. </t>
    </r>
  </si>
  <si>
    <t>SUBTOTAL SEM HRS (2.25 Min. GPA Required)</t>
  </si>
  <si>
    <t>OSE 5203 Geo. Opt. &amp; Imaging Sys.</t>
  </si>
  <si>
    <t>** Required minimum "C" or better grade    ‡ First Year Students Only</t>
  </si>
  <si>
    <t>Indicates courses that can be taken as pending major</t>
  </si>
  <si>
    <t>OSE 5414 Fund. Of Opto. Devices</t>
  </si>
  <si>
    <t>Can only be taken as final pending or in the major</t>
  </si>
  <si>
    <t>OSE 6111 Optical Wave Prop.</t>
  </si>
  <si>
    <t>Courses that can only be taken in the major</t>
  </si>
  <si>
    <t>OSE 6525 Laser Engineering</t>
  </si>
  <si>
    <t>OSE 6526C Laser Engineering Lab</t>
  </si>
  <si>
    <t xml:space="preserve">CHS 1440 Principles of Chemistry ** or </t>
  </si>
  <si>
    <t>HUMANITIES Foundation</t>
  </si>
  <si>
    <t>SHARED Foundation</t>
  </si>
  <si>
    <t>Select 1 Additional Course from Any Foundation</t>
  </si>
  <si>
    <t>Note:  2025-2026 Course Catalog superceeds any errors or omissions shown here.</t>
  </si>
  <si>
    <r>
      <t xml:space="preserve">HUM 2020, MUL 2010 </t>
    </r>
    <r>
      <rPr>
        <i/>
        <sz val="8"/>
        <color theme="1"/>
        <rFont val="Calibri"/>
        <family val="2"/>
        <scheme val="minor"/>
      </rPr>
      <t>(GRW)</t>
    </r>
    <r>
      <rPr>
        <sz val="11"/>
        <color theme="1"/>
        <rFont val="Calibri"/>
        <family val="2"/>
        <scheme val="minor"/>
      </rPr>
      <t xml:space="preserve">, PHI 2010, or THE 2000 </t>
    </r>
    <r>
      <rPr>
        <i/>
        <sz val="8"/>
        <color theme="1"/>
        <rFont val="Calibri"/>
        <family val="2"/>
        <scheme val="minor"/>
      </rPr>
      <t>(GRW)</t>
    </r>
  </si>
  <si>
    <t>See catalog.ucf.edu for a full list of courses in each Foundation</t>
  </si>
  <si>
    <r>
      <rPr>
        <b/>
        <i/>
        <sz val="11"/>
        <color theme="1"/>
        <rFont val="Calibri"/>
        <family val="2"/>
        <scheme val="minor"/>
      </rPr>
      <t>Select 1:</t>
    </r>
    <r>
      <rPr>
        <sz val="11"/>
        <color theme="1"/>
        <rFont val="Calibri"/>
        <family val="2"/>
        <scheme val="minor"/>
      </rPr>
      <t xml:space="preserve"> EUH 2000, EUH 2001, HUM 2210, HUM 2230</t>
    </r>
  </si>
  <si>
    <t>LIT 2110, LIT 2120, WHO 2012, WOH 2022</t>
  </si>
  <si>
    <t>POS 2041</t>
  </si>
  <si>
    <r>
      <rPr>
        <b/>
        <i/>
        <sz val="11"/>
        <color theme="1"/>
        <rFont val="Calibri"/>
        <family val="2"/>
        <scheme val="minor"/>
      </rPr>
      <t xml:space="preserve">Select 1:  Civic Literacy:  </t>
    </r>
    <r>
      <rPr>
        <sz val="11"/>
        <color theme="1"/>
        <rFont val="Calibri"/>
        <family val="2"/>
        <scheme val="minor"/>
      </rPr>
      <t xml:space="preserve">AMH 2010, AMH 2020 </t>
    </r>
    <r>
      <rPr>
        <b/>
        <i/>
        <sz val="11"/>
        <color theme="1"/>
        <rFont val="Calibri"/>
        <family val="2"/>
        <scheme val="minor"/>
      </rPr>
      <t>or</t>
    </r>
  </si>
  <si>
    <t>ECO 2023, HAS 2117, SYG 2000</t>
  </si>
  <si>
    <r>
      <rPr>
        <b/>
        <i/>
        <sz val="11"/>
        <color theme="1"/>
        <rFont val="Calibri"/>
        <family val="2"/>
        <scheme val="minor"/>
      </rPr>
      <t>Select 1:</t>
    </r>
    <r>
      <rPr>
        <sz val="11"/>
        <color theme="1"/>
        <rFont val="Calibri"/>
        <family val="2"/>
        <scheme val="minor"/>
      </rPr>
      <t xml:space="preserve">  PSY 2012, ANT 2000, ECO 2013, </t>
    </r>
    <r>
      <rPr>
        <b/>
        <i/>
        <sz val="11"/>
        <color theme="1"/>
        <rFont val="Calibri"/>
        <family val="2"/>
        <scheme val="minor"/>
      </rPr>
      <t>or</t>
    </r>
  </si>
  <si>
    <t>OSE 4053 EM Waves for Photonics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</si>
</sst>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theme="1"/>
      <name val="Calibri"/>
      <family val="2"/>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b/>
      <sz val="11"/>
      <color theme="1"/>
      <name val="Wingdings"/>
      <charset val="2"/>
    </font>
    <font>
      <b/>
      <i/>
      <sz val="11"/>
      <color theme="0"/>
      <name val="Calibri"/>
      <family val="2"/>
      <scheme val="minor"/>
    </font>
    <font>
      <i/>
      <sz val="10"/>
      <color theme="1"/>
      <name val="Calibri"/>
      <family val="2"/>
      <scheme val="minor"/>
    </font>
    <font>
      <i/>
      <sz val="9"/>
      <color theme="1"/>
      <name val="Calibri"/>
      <family val="2"/>
      <scheme val="minor"/>
    </font>
    <font>
      <b/>
      <i/>
      <sz val="10"/>
      <color theme="0"/>
      <name val="Calibri"/>
      <family val="2"/>
      <scheme val="minor"/>
    </font>
    <font>
      <u/>
      <sz val="11"/>
      <color theme="1"/>
      <name val="Calibri"/>
      <family val="2"/>
      <scheme val="minor"/>
    </font>
    <font>
      <b/>
      <sz val="10"/>
      <color theme="1"/>
      <name val="Calibri"/>
      <family val="2"/>
      <scheme val="minor"/>
    </font>
    <font>
      <b/>
      <sz val="9"/>
      <color theme="1"/>
      <name val="Calibri"/>
      <family val="2"/>
      <scheme val="minor"/>
    </font>
    <font>
      <b/>
      <sz val="10"/>
      <color theme="1"/>
      <name val="Wingdings"/>
      <charset val="2"/>
    </font>
    <font>
      <sz val="12"/>
      <color theme="1"/>
      <name val="Times New Roman"/>
      <family val="1"/>
    </font>
    <font>
      <sz val="11"/>
      <color rgb="FF000000"/>
      <name val="Calibri"/>
      <family val="2"/>
    </font>
    <font>
      <i/>
      <sz val="11"/>
      <color theme="1"/>
      <name val="Calibri"/>
      <family val="2"/>
      <scheme val="minor"/>
    </font>
    <font>
      <i/>
      <sz val="12"/>
      <color rgb="FFC00000"/>
      <name val="Calibri"/>
      <family val="2"/>
      <scheme val="minor"/>
    </font>
    <font>
      <b/>
      <i/>
      <sz val="11"/>
      <color rgb="FFC00000"/>
      <name val="Calibri"/>
      <family val="2"/>
      <scheme val="minor"/>
    </font>
    <font>
      <i/>
      <sz val="11"/>
      <color rgb="FFC00000"/>
      <name val="Calibri"/>
      <family val="2"/>
      <scheme val="minor"/>
    </font>
    <font>
      <i/>
      <sz val="9"/>
      <color rgb="FFC00000"/>
      <name val="Calibri"/>
      <family val="2"/>
      <scheme val="minor"/>
    </font>
    <font>
      <b/>
      <i/>
      <sz val="12"/>
      <color rgb="FFC00000"/>
      <name val="Calibri"/>
      <family val="2"/>
      <scheme val="minor"/>
    </font>
    <font>
      <b/>
      <i/>
      <sz val="10"/>
      <color rgb="FFC00000"/>
      <name val="Calibri"/>
      <family val="2"/>
      <scheme val="minor"/>
    </font>
    <font>
      <i/>
      <sz val="11"/>
      <color rgb="FFC00000"/>
      <name val="Calibri"/>
      <family val="2"/>
    </font>
    <font>
      <u/>
      <sz val="11"/>
      <color theme="10"/>
      <name val="Calibri"/>
      <family val="2"/>
      <scheme val="minor"/>
    </font>
    <font>
      <b/>
      <sz val="11"/>
      <color theme="1"/>
      <name val="Arial"/>
      <family val="2"/>
    </font>
    <font>
      <i/>
      <sz val="8"/>
      <color theme="1"/>
      <name val="Calibri"/>
      <family val="2"/>
      <scheme val="minor"/>
    </font>
    <font>
      <i/>
      <sz val="10"/>
      <color theme="1"/>
      <name val="Wingdings"/>
      <charset val="2"/>
    </font>
    <font>
      <i/>
      <sz val="10"/>
      <color theme="1"/>
      <name val="Calibri"/>
      <family val="2"/>
      <charset val="2"/>
      <scheme val="minor"/>
    </font>
  </fonts>
  <fills count="17">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theme="1" tint="4.9989318521683403E-2"/>
        <bgColor indexed="64"/>
      </patternFill>
    </fill>
    <fill>
      <patternFill patternType="solid">
        <fgColor rgb="FFFFFF99"/>
        <bgColor indexed="64"/>
      </patternFill>
    </fill>
    <fill>
      <patternFill patternType="solid">
        <fgColor rgb="FFCCCCFF"/>
        <bgColor indexed="64"/>
      </patternFill>
    </fill>
    <fill>
      <patternFill patternType="solid">
        <fgColor rgb="FF66FFFF"/>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99CC"/>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7" tint="0.39994506668294322"/>
        <bgColor indexed="64"/>
      </patternFill>
    </fill>
    <fill>
      <patternFill patternType="solid">
        <fgColor theme="4" tint="-0.249977111117893"/>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dotted">
        <color indexed="64"/>
      </right>
      <top style="thin">
        <color indexed="64"/>
      </top>
      <bottom style="thin">
        <color indexed="64"/>
      </bottom>
      <diagonal/>
    </border>
    <border>
      <left/>
      <right style="dotted">
        <color indexed="64"/>
      </right>
      <top style="thin">
        <color indexed="64"/>
      </top>
      <bottom style="thin">
        <color theme="0" tint="-0.34998626667073579"/>
      </bottom>
      <diagonal/>
    </border>
    <border>
      <left/>
      <right style="dotted">
        <color indexed="64"/>
      </right>
      <top style="thin">
        <color indexed="64"/>
      </top>
      <bottom style="medium">
        <color indexed="64"/>
      </bottom>
      <diagonal/>
    </border>
    <border>
      <left style="medium">
        <color indexed="64"/>
      </left>
      <right/>
      <top style="thin">
        <color theme="0" tint="-0.34998626667073579"/>
      </top>
      <bottom style="thin">
        <color indexed="64"/>
      </bottom>
      <diagonal/>
    </border>
    <border>
      <left/>
      <right style="dotted">
        <color indexed="64"/>
      </right>
      <top style="thin">
        <color theme="0" tint="-0.34998626667073579"/>
      </top>
      <bottom style="thin">
        <color indexed="64"/>
      </bottom>
      <diagonal/>
    </border>
    <border>
      <left/>
      <right/>
      <top style="thin">
        <color theme="0" tint="-0.34998626667073579"/>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26" fillId="0" borderId="0" applyNumberFormat="0" applyFill="0" applyBorder="0" applyAlignment="0" applyProtection="0"/>
  </cellStyleXfs>
  <cellXfs count="242">
    <xf numFmtId="0" fontId="0" fillId="0" borderId="0" xfId="0"/>
    <xf numFmtId="0" fontId="0" fillId="0" borderId="5" xfId="0" applyBorder="1"/>
    <xf numFmtId="0" fontId="0" fillId="9" borderId="2" xfId="0" applyFill="1" applyBorder="1" applyProtection="1">
      <protection locked="0"/>
    </xf>
    <xf numFmtId="0" fontId="3" fillId="10" borderId="1" xfId="0" applyFont="1" applyFill="1" applyBorder="1" applyAlignment="1" applyProtection="1">
      <alignment horizontal="right"/>
      <protection locked="0"/>
    </xf>
    <xf numFmtId="0" fontId="3" fillId="8" borderId="4" xfId="0" applyFont="1" applyFill="1" applyBorder="1" applyAlignment="1" applyProtection="1">
      <alignment horizontal="center"/>
      <protection locked="0"/>
    </xf>
    <xf numFmtId="0" fontId="0" fillId="0" borderId="4" xfId="0" applyBorder="1" applyProtection="1">
      <protection locked="0"/>
    </xf>
    <xf numFmtId="0" fontId="0" fillId="0" borderId="0" xfId="0" applyProtection="1">
      <protection locked="0"/>
    </xf>
    <xf numFmtId="0" fontId="0" fillId="0" borderId="5" xfId="0" applyBorder="1" applyProtection="1">
      <protection locked="0"/>
    </xf>
    <xf numFmtId="0" fontId="0" fillId="0" borderId="27" xfId="0" applyBorder="1" applyProtection="1">
      <protection locked="0"/>
    </xf>
    <xf numFmtId="0" fontId="0" fillId="0" borderId="17" xfId="0" applyBorder="1" applyProtection="1">
      <protection locked="0"/>
    </xf>
    <xf numFmtId="0" fontId="0" fillId="0" borderId="28" xfId="0" applyBorder="1" applyProtection="1">
      <protection locked="0"/>
    </xf>
    <xf numFmtId="0" fontId="4" fillId="0" borderId="1" xfId="0" applyFont="1" applyBorder="1" applyProtection="1">
      <protection locked="0"/>
    </xf>
    <xf numFmtId="0" fontId="4" fillId="0" borderId="2" xfId="0" applyFont="1" applyBorder="1" applyAlignment="1" applyProtection="1">
      <alignment horizontal="center"/>
      <protection locked="0"/>
    </xf>
    <xf numFmtId="0" fontId="5" fillId="0" borderId="2" xfId="0" applyFont="1" applyBorder="1" applyProtection="1">
      <protection locked="0"/>
    </xf>
    <xf numFmtId="0" fontId="3" fillId="0" borderId="2" xfId="0" applyFont="1" applyBorder="1" applyAlignment="1" applyProtection="1">
      <alignment horizontal="center"/>
      <protection locked="0"/>
    </xf>
    <xf numFmtId="0" fontId="0" fillId="0" borderId="3" xfId="0" applyBorder="1" applyProtection="1">
      <protection locked="0"/>
    </xf>
    <xf numFmtId="0" fontId="4" fillId="0" borderId="0" xfId="0" applyFont="1" applyAlignment="1" applyProtection="1">
      <alignment horizontal="center"/>
      <protection locked="0"/>
    </xf>
    <xf numFmtId="0" fontId="5" fillId="0" borderId="0" xfId="0" applyFont="1" applyProtection="1">
      <protection locked="0"/>
    </xf>
    <xf numFmtId="0" fontId="3" fillId="0" borderId="0" xfId="0" applyFont="1" applyAlignment="1" applyProtection="1">
      <alignment horizontal="center"/>
      <protection locked="0"/>
    </xf>
    <xf numFmtId="0" fontId="5" fillId="0" borderId="0" xfId="0" applyFont="1" applyAlignment="1" applyProtection="1">
      <alignment horizontal="left"/>
      <protection locked="0"/>
    </xf>
    <xf numFmtId="0" fontId="6" fillId="0" borderId="6" xfId="0" applyFont="1" applyBorder="1" applyAlignment="1" applyProtection="1">
      <alignment horizontal="center"/>
      <protection locked="0"/>
    </xf>
    <xf numFmtId="0" fontId="7" fillId="0" borderId="7" xfId="0" applyFont="1" applyBorder="1" applyAlignment="1" applyProtection="1">
      <alignment horizontal="center" vertical="center"/>
      <protection locked="0"/>
    </xf>
    <xf numFmtId="0" fontId="8" fillId="2" borderId="8" xfId="0" applyFont="1" applyFill="1" applyBorder="1" applyProtection="1">
      <protection locked="0"/>
    </xf>
    <xf numFmtId="0" fontId="2" fillId="2" borderId="9" xfId="0" applyFont="1" applyFill="1" applyBorder="1" applyAlignment="1" applyProtection="1">
      <alignment horizontal="center"/>
      <protection locked="0"/>
    </xf>
    <xf numFmtId="0" fontId="6" fillId="0" borderId="6" xfId="0" applyFont="1" applyBorder="1" applyProtection="1">
      <protection locked="0"/>
    </xf>
    <xf numFmtId="0" fontId="6" fillId="0" borderId="11" xfId="0" applyFont="1" applyBorder="1" applyAlignment="1" applyProtection="1">
      <alignment horizontal="center"/>
      <protection locked="0"/>
    </xf>
    <xf numFmtId="0" fontId="0" fillId="5" borderId="12" xfId="0" applyFill="1" applyBorder="1" applyProtection="1">
      <protection locked="0"/>
    </xf>
    <xf numFmtId="0" fontId="3" fillId="5" borderId="13" xfId="0" applyFont="1" applyFill="1" applyBorder="1" applyAlignment="1" applyProtection="1">
      <alignment horizontal="center"/>
      <protection locked="0"/>
    </xf>
    <xf numFmtId="0" fontId="3" fillId="0" borderId="13" xfId="0" applyFont="1" applyBorder="1" applyAlignment="1" applyProtection="1">
      <alignment horizontal="center"/>
      <protection locked="0"/>
    </xf>
    <xf numFmtId="0" fontId="0" fillId="0" borderId="14" xfId="0" applyBorder="1" applyProtection="1">
      <protection locked="0"/>
    </xf>
    <xf numFmtId="0" fontId="6" fillId="0" borderId="11" xfId="0" applyFont="1" applyBorder="1" applyProtection="1">
      <protection locked="0"/>
    </xf>
    <xf numFmtId="0" fontId="3" fillId="0" borderId="15"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8" fillId="4" borderId="8" xfId="0" applyFont="1" applyFill="1" applyBorder="1" applyProtection="1">
      <protection locked="0"/>
    </xf>
    <xf numFmtId="0" fontId="2" fillId="4" borderId="9" xfId="0" applyFont="1" applyFill="1" applyBorder="1" applyAlignment="1" applyProtection="1">
      <alignment horizontal="center"/>
      <protection locked="0"/>
    </xf>
    <xf numFmtId="0" fontId="8" fillId="2" borderId="12" xfId="0" applyFont="1" applyFill="1" applyBorder="1" applyProtection="1">
      <protection locked="0"/>
    </xf>
    <xf numFmtId="0" fontId="2" fillId="2" borderId="13" xfId="0" applyFont="1" applyFill="1" applyBorder="1" applyAlignment="1" applyProtection="1">
      <alignment horizontal="center"/>
      <protection locked="0"/>
    </xf>
    <xf numFmtId="0" fontId="0" fillId="0" borderId="12" xfId="0" applyBorder="1" applyProtection="1">
      <protection locked="0"/>
    </xf>
    <xf numFmtId="0" fontId="3" fillId="0" borderId="14" xfId="0" applyFont="1" applyBorder="1" applyAlignment="1" applyProtection="1">
      <alignment horizontal="center"/>
      <protection locked="0"/>
    </xf>
    <xf numFmtId="0" fontId="0" fillId="5" borderId="22" xfId="0" applyFill="1" applyBorder="1" applyProtection="1">
      <protection locked="0"/>
    </xf>
    <xf numFmtId="0" fontId="3" fillId="5" borderId="23" xfId="0" applyFont="1" applyFill="1" applyBorder="1" applyAlignment="1" applyProtection="1">
      <alignment horizontal="center"/>
      <protection locked="0"/>
    </xf>
    <xf numFmtId="0" fontId="3" fillId="0" borderId="23" xfId="0" applyFont="1" applyBorder="1" applyAlignment="1" applyProtection="1">
      <alignment horizontal="center"/>
      <protection locked="0"/>
    </xf>
    <xf numFmtId="0" fontId="0" fillId="0" borderId="20" xfId="0" applyBorder="1" applyProtection="1">
      <protection locked="0"/>
    </xf>
    <xf numFmtId="0" fontId="0" fillId="6" borderId="12" xfId="0" applyFill="1" applyBorder="1" applyProtection="1">
      <protection locked="0"/>
    </xf>
    <xf numFmtId="0" fontId="0" fillId="7" borderId="12" xfId="0" applyFill="1" applyBorder="1" applyProtection="1">
      <protection locked="0"/>
    </xf>
    <xf numFmtId="0" fontId="0" fillId="0" borderId="22" xfId="0" applyBorder="1" applyProtection="1">
      <protection locked="0"/>
    </xf>
    <xf numFmtId="0" fontId="3" fillId="0" borderId="24" xfId="0" applyFont="1" applyBorder="1" applyAlignment="1" applyProtection="1">
      <alignment horizontal="center"/>
      <protection locked="0"/>
    </xf>
    <xf numFmtId="0" fontId="8" fillId="3" borderId="11" xfId="0" applyFont="1" applyFill="1" applyBorder="1" applyProtection="1">
      <protection locked="0"/>
    </xf>
    <xf numFmtId="0" fontId="2" fillId="3" borderId="15"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0" fillId="5" borderId="20" xfId="0" applyFill="1" applyBorder="1" applyProtection="1">
      <protection locked="0"/>
    </xf>
    <xf numFmtId="0" fontId="3" fillId="5" borderId="21" xfId="0" applyFont="1" applyFill="1" applyBorder="1" applyAlignment="1" applyProtection="1">
      <alignment horizontal="center"/>
      <protection locked="0"/>
    </xf>
    <xf numFmtId="0" fontId="0" fillId="5" borderId="18" xfId="0" applyFill="1" applyBorder="1" applyProtection="1">
      <protection locked="0"/>
    </xf>
    <xf numFmtId="0" fontId="3" fillId="5" borderId="19" xfId="0" applyFont="1" applyFill="1" applyBorder="1" applyAlignment="1" applyProtection="1">
      <alignment horizontal="center"/>
      <protection locked="0"/>
    </xf>
    <xf numFmtId="0" fontId="8" fillId="3" borderId="27" xfId="0" applyFont="1" applyFill="1" applyBorder="1" applyProtection="1">
      <protection locked="0"/>
    </xf>
    <xf numFmtId="0" fontId="2" fillId="3" borderId="17" xfId="0" applyFont="1" applyFill="1" applyBorder="1" applyAlignment="1" applyProtection="1">
      <alignment horizontal="center"/>
      <protection locked="0"/>
    </xf>
    <xf numFmtId="0" fontId="2" fillId="3" borderId="28" xfId="0" applyFont="1" applyFill="1" applyBorder="1" applyAlignment="1" applyProtection="1">
      <alignment horizontal="center"/>
      <protection locked="0"/>
    </xf>
    <xf numFmtId="0" fontId="3" fillId="0" borderId="0" xfId="0" applyFont="1" applyProtection="1">
      <protection locked="0"/>
    </xf>
    <xf numFmtId="0" fontId="0" fillId="0" borderId="28" xfId="0" applyBorder="1"/>
    <xf numFmtId="0" fontId="3" fillId="0" borderId="21" xfId="0" applyFont="1" applyBorder="1" applyAlignment="1" applyProtection="1">
      <alignment horizontal="center" vertical="center"/>
      <protection locked="0"/>
    </xf>
    <xf numFmtId="0" fontId="0" fillId="3" borderId="0" xfId="0" applyFill="1"/>
    <xf numFmtId="0" fontId="3" fillId="9" borderId="2" xfId="0" applyFont="1" applyFill="1" applyBorder="1" applyProtection="1">
      <protection locked="0"/>
    </xf>
    <xf numFmtId="0" fontId="3" fillId="9" borderId="15" xfId="0" applyFont="1" applyFill="1" applyBorder="1" applyProtection="1">
      <protection locked="0"/>
    </xf>
    <xf numFmtId="0" fontId="12" fillId="3" borderId="2" xfId="0" applyFont="1" applyFill="1" applyBorder="1" applyProtection="1">
      <protection locked="0"/>
    </xf>
    <xf numFmtId="0" fontId="12" fillId="3" borderId="0" xfId="0" applyFont="1" applyFill="1" applyProtection="1">
      <protection locked="0"/>
    </xf>
    <xf numFmtId="0" fontId="0" fillId="3" borderId="0" xfId="0" applyFill="1" applyProtection="1">
      <protection locked="0"/>
    </xf>
    <xf numFmtId="0" fontId="0" fillId="3" borderId="2" xfId="0" applyFill="1" applyBorder="1" applyProtection="1">
      <protection locked="0"/>
    </xf>
    <xf numFmtId="0" fontId="3" fillId="3" borderId="2" xfId="0" applyFont="1" applyFill="1" applyBorder="1" applyAlignment="1" applyProtection="1">
      <alignment horizontal="left"/>
      <protection locked="0"/>
    </xf>
    <xf numFmtId="0" fontId="3" fillId="3" borderId="0" xfId="0" applyFont="1" applyFill="1" applyAlignment="1" applyProtection="1">
      <alignment horizontal="center"/>
      <protection locked="0"/>
    </xf>
    <xf numFmtId="0" fontId="3" fillId="3" borderId="0" xfId="0" applyFont="1" applyFill="1" applyAlignment="1" applyProtection="1">
      <alignment horizontal="left"/>
      <protection locked="0"/>
    </xf>
    <xf numFmtId="0" fontId="3" fillId="8" borderId="4" xfId="0" applyFont="1" applyFill="1" applyBorder="1" applyAlignment="1" applyProtection="1">
      <alignment horizontal="right"/>
      <protection locked="0"/>
    </xf>
    <xf numFmtId="0" fontId="7" fillId="0" borderId="13" xfId="0" applyFont="1" applyBorder="1" applyAlignment="1" applyProtection="1">
      <alignment horizontal="center"/>
      <protection locked="0"/>
    </xf>
    <xf numFmtId="0" fontId="3" fillId="0" borderId="31" xfId="0" applyFont="1" applyBorder="1" applyAlignment="1" applyProtection="1">
      <alignment vertical="center"/>
      <protection locked="0"/>
    </xf>
    <xf numFmtId="0" fontId="7" fillId="0" borderId="21"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0" fillId="0" borderId="33" xfId="0" applyBorder="1" applyProtection="1">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protection locked="0"/>
    </xf>
    <xf numFmtId="0" fontId="3" fillId="0" borderId="36" xfId="0" applyFont="1" applyBorder="1" applyAlignment="1" applyProtection="1">
      <alignment vertical="center"/>
      <protection locked="0"/>
    </xf>
    <xf numFmtId="0" fontId="3" fillId="0" borderId="36" xfId="0" applyFont="1" applyBorder="1" applyAlignment="1" applyProtection="1">
      <alignment horizontal="center" vertical="center"/>
      <protection locked="0"/>
    </xf>
    <xf numFmtId="0" fontId="3" fillId="5" borderId="37" xfId="0" applyFont="1" applyFill="1" applyBorder="1" applyAlignment="1" applyProtection="1">
      <alignment horizontal="center"/>
      <protection locked="0"/>
    </xf>
    <xf numFmtId="0" fontId="3" fillId="5" borderId="30" xfId="0" applyFont="1" applyFill="1" applyBorder="1" applyAlignment="1" applyProtection="1">
      <alignment horizontal="center" vertical="center"/>
      <protection locked="0"/>
    </xf>
    <xf numFmtId="0" fontId="0" fillId="5" borderId="38" xfId="0" applyFill="1" applyBorder="1" applyProtection="1">
      <protection locked="0"/>
    </xf>
    <xf numFmtId="0" fontId="3" fillId="5" borderId="40" xfId="0" applyFont="1" applyFill="1" applyBorder="1" applyAlignment="1" applyProtection="1">
      <alignment horizontal="center" vertical="center"/>
      <protection locked="0"/>
    </xf>
    <xf numFmtId="0" fontId="7" fillId="5" borderId="39" xfId="0" applyFont="1" applyFill="1" applyBorder="1" applyAlignment="1" applyProtection="1">
      <alignment horizontal="center"/>
      <protection locked="0"/>
    </xf>
    <xf numFmtId="0" fontId="13" fillId="0" borderId="4" xfId="0" applyFont="1" applyBorder="1" applyProtection="1">
      <protection locked="0"/>
    </xf>
    <xf numFmtId="0" fontId="3" fillId="5" borderId="35" xfId="0" applyFont="1" applyFill="1" applyBorder="1" applyAlignment="1" applyProtection="1">
      <alignment horizontal="center"/>
      <protection locked="0"/>
    </xf>
    <xf numFmtId="0" fontId="3" fillId="0" borderId="37" xfId="0" applyFont="1" applyBorder="1" applyAlignment="1" applyProtection="1">
      <alignment horizontal="center"/>
      <protection locked="0"/>
    </xf>
    <xf numFmtId="0" fontId="3" fillId="5" borderId="30" xfId="0" applyFont="1" applyFill="1" applyBorder="1" applyAlignment="1" applyProtection="1">
      <alignment horizontal="center"/>
      <protection locked="0"/>
    </xf>
    <xf numFmtId="0" fontId="17" fillId="12" borderId="9" xfId="0" applyFont="1" applyFill="1" applyBorder="1" applyAlignment="1">
      <alignment vertical="center"/>
    </xf>
    <xf numFmtId="0" fontId="17" fillId="12" borderId="13" xfId="0" applyFont="1" applyFill="1" applyBorder="1" applyAlignment="1">
      <alignment vertical="center"/>
    </xf>
    <xf numFmtId="0" fontId="3" fillId="11" borderId="15" xfId="0" applyFont="1" applyFill="1" applyBorder="1"/>
    <xf numFmtId="0" fontId="3" fillId="6" borderId="35" xfId="0" applyFont="1" applyFill="1" applyBorder="1" applyAlignment="1" applyProtection="1">
      <alignment horizontal="center"/>
      <protection locked="0"/>
    </xf>
    <xf numFmtId="0" fontId="3" fillId="7" borderId="35" xfId="0" applyFont="1" applyFill="1" applyBorder="1" applyAlignment="1" applyProtection="1">
      <alignment horizontal="center"/>
      <protection locked="0"/>
    </xf>
    <xf numFmtId="0" fontId="17" fillId="12" borderId="0" xfId="0" applyFont="1" applyFill="1" applyAlignment="1">
      <alignment vertical="center"/>
    </xf>
    <xf numFmtId="0" fontId="0" fillId="13" borderId="42" xfId="0" applyFill="1" applyBorder="1" applyProtection="1">
      <protection locked="0"/>
    </xf>
    <xf numFmtId="0" fontId="0" fillId="0" borderId="41" xfId="0" applyBorder="1" applyProtection="1">
      <protection locked="0"/>
    </xf>
    <xf numFmtId="0" fontId="0" fillId="13" borderId="41" xfId="0" applyFill="1" applyBorder="1" applyProtection="1">
      <protection locked="0"/>
    </xf>
    <xf numFmtId="0" fontId="10" fillId="0" borderId="11" xfId="0" applyFont="1" applyBorder="1" applyProtection="1">
      <protection locked="0"/>
    </xf>
    <xf numFmtId="0" fontId="0" fillId="12" borderId="12" xfId="0" applyFill="1" applyBorder="1" applyProtection="1">
      <protection locked="0"/>
    </xf>
    <xf numFmtId="0" fontId="3" fillId="12" borderId="35"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protection locked="0"/>
    </xf>
    <xf numFmtId="0" fontId="17" fillId="14" borderId="0" xfId="0" applyFont="1" applyFill="1" applyAlignment="1">
      <alignment vertical="center"/>
    </xf>
    <xf numFmtId="0" fontId="17" fillId="15" borderId="43" xfId="0" applyFont="1" applyFill="1" applyBorder="1" applyAlignment="1">
      <alignment vertical="center"/>
    </xf>
    <xf numFmtId="0" fontId="0" fillId="0" borderId="0" xfId="0" applyAlignment="1">
      <alignment horizontal="center" vertical="center"/>
    </xf>
    <xf numFmtId="0" fontId="8" fillId="2" borderId="13" xfId="0" applyFont="1" applyFill="1" applyBorder="1" applyProtection="1">
      <protection locked="0"/>
    </xf>
    <xf numFmtId="0" fontId="3" fillId="0" borderId="19" xfId="0" applyFont="1" applyBorder="1" applyAlignment="1" applyProtection="1">
      <alignment horizontal="center" vertical="center"/>
      <protection locked="0"/>
    </xf>
    <xf numFmtId="49" fontId="13" fillId="0" borderId="32" xfId="0" applyNumberFormat="1" applyFont="1" applyBorder="1" applyAlignment="1" applyProtection="1">
      <alignment horizontal="center" vertical="center" textRotation="90" wrapText="1"/>
      <protection locked="0"/>
    </xf>
    <xf numFmtId="49" fontId="13" fillId="0" borderId="2" xfId="0" applyNumberFormat="1" applyFont="1" applyBorder="1" applyAlignment="1" applyProtection="1">
      <alignment horizontal="center" vertical="center" textRotation="90" wrapText="1"/>
      <protection locked="0"/>
    </xf>
    <xf numFmtId="49" fontId="13" fillId="0" borderId="0" xfId="0" applyNumberFormat="1" applyFont="1" applyAlignment="1" applyProtection="1">
      <alignment horizontal="center" vertical="center" textRotation="90" wrapText="1"/>
      <protection locked="0"/>
    </xf>
    <xf numFmtId="49" fontId="13" fillId="0" borderId="28" xfId="0" applyNumberFormat="1" applyFont="1" applyBorder="1" applyAlignment="1" applyProtection="1">
      <alignment horizontal="center" vertical="center" textRotation="90" wrapText="1"/>
      <protection locked="0"/>
    </xf>
    <xf numFmtId="0" fontId="3" fillId="0" borderId="19"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1" xfId="0" applyFont="1" applyBorder="1" applyAlignment="1" applyProtection="1">
      <alignment horizontal="center"/>
      <protection locked="0"/>
    </xf>
    <xf numFmtId="0" fontId="3" fillId="0" borderId="46"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3" fillId="6" borderId="13" xfId="0" applyFont="1" applyFill="1" applyBorder="1" applyAlignment="1" applyProtection="1">
      <alignment horizontal="center"/>
      <protection locked="0"/>
    </xf>
    <xf numFmtId="0" fontId="3" fillId="7" borderId="13" xfId="0" applyFont="1" applyFill="1" applyBorder="1" applyAlignment="1" applyProtection="1">
      <alignment horizontal="center"/>
      <protection locked="0"/>
    </xf>
    <xf numFmtId="0" fontId="3" fillId="7" borderId="19" xfId="0" applyFont="1" applyFill="1" applyBorder="1" applyAlignment="1" applyProtection="1">
      <alignment horizontal="center"/>
      <protection locked="0"/>
    </xf>
    <xf numFmtId="0" fontId="3" fillId="12" borderId="13" xfId="0" applyFont="1" applyFill="1" applyBorder="1" applyAlignment="1" applyProtection="1">
      <alignment horizontal="center"/>
      <protection locked="0"/>
    </xf>
    <xf numFmtId="49" fontId="3" fillId="12" borderId="13" xfId="0" applyNumberFormat="1"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10"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protection locked="0"/>
    </xf>
    <xf numFmtId="0" fontId="3" fillId="0" borderId="25" xfId="0" applyFont="1" applyBorder="1" applyAlignment="1" applyProtection="1">
      <alignment horizontal="center"/>
      <protection locked="0"/>
    </xf>
    <xf numFmtId="0" fontId="3" fillId="5"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3" fillId="9" borderId="15" xfId="0" applyFont="1" applyFill="1" applyBorder="1" applyAlignment="1" applyProtection="1">
      <alignment horizontal="center" vertical="center"/>
      <protection locked="0"/>
    </xf>
    <xf numFmtId="0" fontId="3" fillId="10" borderId="2" xfId="0" applyFont="1" applyFill="1" applyBorder="1" applyAlignment="1" applyProtection="1">
      <alignment horizontal="center" vertical="center"/>
      <protection locked="0"/>
    </xf>
    <xf numFmtId="0" fontId="3" fillId="8" borderId="0" xfId="0" applyFont="1" applyFill="1" applyAlignment="1" applyProtection="1">
      <alignment horizontal="center" vertical="center"/>
      <protection locked="0"/>
    </xf>
    <xf numFmtId="0" fontId="3" fillId="11" borderId="15" xfId="0" applyFont="1" applyFill="1" applyBorder="1" applyAlignment="1">
      <alignment horizontal="center" vertical="center"/>
    </xf>
    <xf numFmtId="0" fontId="0" fillId="9" borderId="15" xfId="0"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0" fillId="12" borderId="9" xfId="0" applyFill="1" applyBorder="1" applyAlignment="1">
      <alignment horizontal="center" vertical="center"/>
    </xf>
    <xf numFmtId="0" fontId="0" fillId="12" borderId="13" xfId="0" applyFill="1" applyBorder="1" applyAlignment="1">
      <alignment horizontal="center" vertical="center"/>
    </xf>
    <xf numFmtId="0" fontId="0" fillId="12" borderId="0" xfId="0" applyFill="1" applyAlignment="1">
      <alignment horizontal="center" vertical="center"/>
    </xf>
    <xf numFmtId="0" fontId="0" fillId="14" borderId="0" xfId="0" applyFill="1" applyAlignment="1">
      <alignment horizontal="center" vertical="center"/>
    </xf>
    <xf numFmtId="0" fontId="0" fillId="15" borderId="44" xfId="0" applyFill="1" applyBorder="1" applyAlignment="1">
      <alignment horizontal="center" vertical="center"/>
    </xf>
    <xf numFmtId="0" fontId="0" fillId="8" borderId="0" xfId="0" applyFill="1" applyAlignment="1" applyProtection="1">
      <alignment horizontal="center" vertical="center"/>
      <protection locked="0"/>
    </xf>
    <xf numFmtId="0" fontId="2" fillId="16" borderId="4" xfId="0" applyFont="1" applyFill="1" applyBorder="1" applyAlignment="1" applyProtection="1">
      <alignment horizontal="right"/>
      <protection locked="0"/>
    </xf>
    <xf numFmtId="1" fontId="2" fillId="16" borderId="0" xfId="0" applyNumberFormat="1" applyFont="1" applyFill="1" applyAlignment="1" applyProtection="1">
      <alignment horizontal="center" vertical="center"/>
      <protection locked="0"/>
    </xf>
    <xf numFmtId="0" fontId="3" fillId="9" borderId="2"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12" fillId="9" borderId="2"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1" fontId="21" fillId="5" borderId="13" xfId="0" applyNumberFormat="1" applyFont="1" applyFill="1" applyBorder="1" applyAlignment="1" applyProtection="1">
      <alignment horizontal="center" vertical="center"/>
      <protection locked="0"/>
    </xf>
    <xf numFmtId="1" fontId="21" fillId="5" borderId="19" xfId="0" applyNumberFormat="1"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1" fillId="6" borderId="13" xfId="0" applyFont="1" applyFill="1" applyBorder="1" applyAlignment="1" applyProtection="1">
      <alignment horizontal="center" vertical="center"/>
      <protection locked="0"/>
    </xf>
    <xf numFmtId="0" fontId="21" fillId="7" borderId="13"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protection locked="0"/>
    </xf>
    <xf numFmtId="0" fontId="21" fillId="12" borderId="13" xfId="0" applyFont="1" applyFill="1" applyBorder="1" applyAlignment="1" applyProtection="1">
      <alignment horizontal="center" vertical="center"/>
      <protection locked="0"/>
    </xf>
    <xf numFmtId="0" fontId="20" fillId="3" borderId="27" xfId="0" applyFont="1" applyFill="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4" borderId="9" xfId="0" applyFont="1" applyFill="1" applyBorder="1" applyAlignment="1" applyProtection="1">
      <alignment horizontal="center" vertical="center"/>
      <protection locked="0"/>
    </xf>
    <xf numFmtId="0" fontId="20" fillId="3" borderId="15"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21" fillId="5" borderId="19" xfId="0" applyFont="1" applyFill="1" applyBorder="1" applyAlignment="1" applyProtection="1">
      <alignment horizontal="center" vertical="center"/>
      <protection locked="0"/>
    </xf>
    <xf numFmtId="0" fontId="21" fillId="5" borderId="23" xfId="0" applyFont="1" applyFill="1" applyBorder="1" applyAlignment="1" applyProtection="1">
      <alignment horizontal="center" vertical="center"/>
      <protection locked="0"/>
    </xf>
    <xf numFmtId="0" fontId="25" fillId="12" borderId="9" xfId="0" applyFont="1" applyFill="1" applyBorder="1" applyAlignment="1">
      <alignment horizontal="center" vertical="center"/>
    </xf>
    <xf numFmtId="0" fontId="25" fillId="12" borderId="13" xfId="0" applyFont="1" applyFill="1" applyBorder="1" applyAlignment="1">
      <alignment horizontal="center" vertical="center"/>
    </xf>
    <xf numFmtId="0" fontId="25" fillId="12" borderId="0" xfId="0" applyFont="1" applyFill="1" applyAlignment="1">
      <alignment horizontal="center" vertical="center"/>
    </xf>
    <xf numFmtId="0" fontId="25" fillId="14" borderId="0" xfId="0" applyFont="1" applyFill="1" applyAlignment="1">
      <alignment horizontal="center" vertical="center"/>
    </xf>
    <xf numFmtId="0" fontId="25" fillId="15" borderId="13" xfId="0" applyFont="1" applyFill="1" applyBorder="1" applyAlignment="1">
      <alignment horizontal="center" vertical="center"/>
    </xf>
    <xf numFmtId="0" fontId="18" fillId="9" borderId="1" xfId="0" applyFont="1" applyFill="1" applyBorder="1" applyAlignment="1" applyProtection="1">
      <alignment horizontal="left" vertical="center"/>
      <protection locked="0"/>
    </xf>
    <xf numFmtId="0" fontId="26" fillId="0" borderId="5" xfId="1" applyBorder="1" applyAlignment="1">
      <alignment vertical="center"/>
    </xf>
    <xf numFmtId="0" fontId="8" fillId="3" borderId="27" xfId="0" applyFont="1" applyFill="1" applyBorder="1" applyAlignment="1" applyProtection="1">
      <alignment horizontal="center"/>
      <protection locked="0"/>
    </xf>
    <xf numFmtId="0" fontId="8" fillId="3" borderId="29" xfId="0" applyFont="1" applyFill="1" applyBorder="1" applyAlignment="1" applyProtection="1">
      <alignment horizontal="center"/>
      <protection locked="0"/>
    </xf>
    <xf numFmtId="0" fontId="27" fillId="0" borderId="0" xfId="0" applyFont="1" applyAlignment="1">
      <alignment horizontal="center" vertical="center"/>
    </xf>
    <xf numFmtId="0" fontId="21" fillId="0" borderId="19" xfId="0" applyFont="1" applyBorder="1" applyAlignment="1" applyProtection="1">
      <alignment horizontal="center" vertical="center"/>
      <protection locked="0"/>
    </xf>
    <xf numFmtId="0" fontId="0" fillId="0" borderId="18" xfId="0" applyBorder="1" applyProtection="1">
      <protection locked="0"/>
    </xf>
    <xf numFmtId="0" fontId="7" fillId="0" borderId="19" xfId="0" applyFont="1" applyBorder="1" applyAlignment="1" applyProtection="1">
      <alignment horizontal="center"/>
      <protection locked="0"/>
    </xf>
    <xf numFmtId="0" fontId="3" fillId="0" borderId="25" xfId="0" applyFont="1" applyBorder="1" applyAlignment="1" applyProtection="1">
      <alignment vertical="center"/>
      <protection locked="0"/>
    </xf>
    <xf numFmtId="0" fontId="0" fillId="0" borderId="21" xfId="0" applyBorder="1" applyProtection="1">
      <protection locked="0"/>
    </xf>
    <xf numFmtId="0" fontId="27" fillId="0" borderId="13"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13"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21" fillId="0" borderId="19" xfId="0" applyFont="1" applyBorder="1" applyAlignment="1" applyProtection="1">
      <alignment vertical="center"/>
      <protection locked="0"/>
    </xf>
    <xf numFmtId="0" fontId="6" fillId="5" borderId="1"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6" fillId="5" borderId="3" xfId="0" applyFont="1" applyFill="1" applyBorder="1" applyAlignment="1" applyProtection="1">
      <alignment horizontal="center"/>
      <protection locked="0"/>
    </xf>
    <xf numFmtId="0" fontId="6" fillId="6" borderId="4" xfId="0" applyFont="1" applyFill="1" applyBorder="1" applyAlignment="1" applyProtection="1">
      <alignment horizontal="center"/>
      <protection locked="0"/>
    </xf>
    <xf numFmtId="0" fontId="6" fillId="6" borderId="0" xfId="0" applyFont="1" applyFill="1" applyAlignment="1" applyProtection="1">
      <alignment horizontal="center"/>
      <protection locked="0"/>
    </xf>
    <xf numFmtId="0" fontId="6" fillId="6" borderId="5" xfId="0" applyFont="1" applyFill="1" applyBorder="1" applyAlignment="1" applyProtection="1">
      <alignment horizontal="center"/>
      <protection locked="0"/>
    </xf>
    <xf numFmtId="0" fontId="6" fillId="7" borderId="27" xfId="0" applyFont="1" applyFill="1" applyBorder="1" applyAlignment="1" applyProtection="1">
      <alignment horizontal="center"/>
      <protection locked="0"/>
    </xf>
    <xf numFmtId="0" fontId="6" fillId="7" borderId="17" xfId="0" applyFont="1" applyFill="1" applyBorder="1" applyAlignment="1" applyProtection="1">
      <alignment horizontal="center"/>
      <protection locked="0"/>
    </xf>
    <xf numFmtId="0" fontId="6" fillId="7" borderId="28" xfId="0" applyFont="1" applyFill="1" applyBorder="1" applyAlignment="1" applyProtection="1">
      <alignment horizontal="center"/>
      <protection locked="0"/>
    </xf>
    <xf numFmtId="0" fontId="30" fillId="0" borderId="1" xfId="0" applyFont="1" applyBorder="1" applyAlignment="1" applyProtection="1">
      <alignment horizontal="left"/>
      <protection locked="0"/>
    </xf>
    <xf numFmtId="0" fontId="9" fillId="0" borderId="2" xfId="0" applyFont="1"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27" xfId="0" applyFont="1" applyBorder="1" applyAlignment="1" applyProtection="1">
      <alignment horizontal="left"/>
      <protection locked="0"/>
    </xf>
    <xf numFmtId="0" fontId="9" fillId="0" borderId="17" xfId="0" applyFont="1" applyBorder="1" applyAlignment="1" applyProtection="1">
      <alignment horizontal="left"/>
      <protection locked="0"/>
    </xf>
    <xf numFmtId="0" fontId="9" fillId="0" borderId="28" xfId="0" applyFont="1" applyBorder="1" applyAlignment="1" applyProtection="1">
      <alignment horizontal="left"/>
      <protection locked="0"/>
    </xf>
    <xf numFmtId="0" fontId="3" fillId="10" borderId="4" xfId="0" applyFont="1" applyFill="1" applyBorder="1" applyAlignment="1" applyProtection="1">
      <alignment horizontal="right"/>
      <protection locked="0"/>
    </xf>
    <xf numFmtId="0" fontId="3" fillId="10" borderId="0" xfId="0" applyFont="1" applyFill="1" applyAlignment="1" applyProtection="1">
      <alignment horizontal="right"/>
      <protection locked="0"/>
    </xf>
    <xf numFmtId="0" fontId="21" fillId="5" borderId="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5" borderId="19"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10" borderId="1" xfId="0" applyFont="1" applyFill="1" applyBorder="1" applyAlignment="1" applyProtection="1">
      <alignment horizontal="right"/>
      <protection locked="0"/>
    </xf>
    <xf numFmtId="0" fontId="3" fillId="10" borderId="2" xfId="0" applyFont="1" applyFill="1" applyBorder="1" applyAlignment="1" applyProtection="1">
      <alignment horizontal="right"/>
      <protection locked="0"/>
    </xf>
    <xf numFmtId="49" fontId="13" fillId="0" borderId="7" xfId="0" applyNumberFormat="1" applyFont="1" applyBorder="1" applyAlignment="1" applyProtection="1">
      <alignment horizontal="center" vertical="center" textRotation="90" wrapText="1"/>
      <protection locked="0"/>
    </xf>
    <xf numFmtId="49" fontId="13" fillId="0" borderId="32" xfId="0" applyNumberFormat="1" applyFont="1" applyBorder="1" applyAlignment="1" applyProtection="1">
      <alignment horizontal="center" vertical="center" textRotation="90" wrapText="1"/>
      <protection locked="0"/>
    </xf>
    <xf numFmtId="49" fontId="13" fillId="0" borderId="29" xfId="0" applyNumberFormat="1" applyFont="1" applyBorder="1" applyAlignment="1" applyProtection="1">
      <alignment horizontal="center" vertical="center" textRotation="90" wrapText="1"/>
      <protection locked="0"/>
    </xf>
    <xf numFmtId="0" fontId="3" fillId="0" borderId="25" xfId="0" applyFont="1" applyBorder="1" applyAlignment="1" applyProtection="1">
      <alignment horizontal="center" wrapText="1"/>
      <protection locked="0"/>
    </xf>
    <xf numFmtId="0" fontId="3" fillId="0" borderId="26" xfId="0" applyFont="1" applyBorder="1" applyAlignment="1" applyProtection="1">
      <alignment horizontal="center" wrapText="1"/>
      <protection locked="0"/>
    </xf>
    <xf numFmtId="0" fontId="21" fillId="0" borderId="19"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30"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3" fillId="5" borderId="47"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1" fontId="21" fillId="5" borderId="19" xfId="0" applyNumberFormat="1" applyFont="1" applyFill="1" applyBorder="1" applyAlignment="1" applyProtection="1">
      <alignment horizontal="center" vertical="center"/>
      <protection locked="0"/>
    </xf>
    <xf numFmtId="1" fontId="21" fillId="5" borderId="21"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66FFFF"/>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F$28" lockText="1" noThreeD="1"/>
</file>

<file path=xl/ctrlProps/ctrlProp10.xml><?xml version="1.0" encoding="utf-8"?>
<formControlPr xmlns="http://schemas.microsoft.com/office/spreadsheetml/2009/9/main" objectType="CheckBox" fmlaLink="$F$34" lockText="1" noThreeD="1"/>
</file>

<file path=xl/ctrlProps/ctrlProp11.xml><?xml version="1.0" encoding="utf-8"?>
<formControlPr xmlns="http://schemas.microsoft.com/office/spreadsheetml/2009/9/main" objectType="CheckBox" fmlaLink="$F$35" lockText="1" noThreeD="1"/>
</file>

<file path=xl/ctrlProps/ctrlProp12.xml><?xml version="1.0" encoding="utf-8"?>
<formControlPr xmlns="http://schemas.microsoft.com/office/spreadsheetml/2009/9/main" objectType="CheckBox" fmlaLink="$F$36" lockText="1" noThreeD="1"/>
</file>

<file path=xl/ctrlProps/ctrlProp13.xml><?xml version="1.0" encoding="utf-8"?>
<formControlPr xmlns="http://schemas.microsoft.com/office/spreadsheetml/2009/9/main" objectType="CheckBox" fmlaLink="$F$37"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F$38" lockText="1" noThreeD="1"/>
</file>

<file path=xl/ctrlProps/ctrlProp16.xml><?xml version="1.0" encoding="utf-8"?>
<formControlPr xmlns="http://schemas.microsoft.com/office/spreadsheetml/2009/9/main" objectType="CheckBox" fmlaLink="$F$41" lockText="1" noThreeD="1"/>
</file>

<file path=xl/ctrlProps/ctrlProp17.xml><?xml version="1.0" encoding="utf-8"?>
<formControlPr xmlns="http://schemas.microsoft.com/office/spreadsheetml/2009/9/main" objectType="CheckBox" fmlaLink="$M$42" lockText="1" noThreeD="1"/>
</file>

<file path=xl/ctrlProps/ctrlProp18.xml><?xml version="1.0" encoding="utf-8"?>
<formControlPr xmlns="http://schemas.microsoft.com/office/spreadsheetml/2009/9/main" objectType="CheckBox" fmlaLink="$M$41" lockText="1" noThreeD="1"/>
</file>

<file path=xl/ctrlProps/ctrlProp19.xml><?xml version="1.0" encoding="utf-8"?>
<formControlPr xmlns="http://schemas.microsoft.com/office/spreadsheetml/2009/9/main" objectType="CheckBox" fmlaLink="$M$40" lockText="1" noThreeD="1"/>
</file>

<file path=xl/ctrlProps/ctrlProp2.xml><?xml version="1.0" encoding="utf-8"?>
<formControlPr xmlns="http://schemas.microsoft.com/office/spreadsheetml/2009/9/main" objectType="CheckBox" fmlaLink="$F$13" lockText="1" noThreeD="1"/>
</file>

<file path=xl/ctrlProps/ctrlProp20.xml><?xml version="1.0" encoding="utf-8"?>
<formControlPr xmlns="http://schemas.microsoft.com/office/spreadsheetml/2009/9/main" objectType="CheckBox" fmlaLink="$M$39" lockText="1" noThreeD="1"/>
</file>

<file path=xl/ctrlProps/ctrlProp21.xml><?xml version="1.0" encoding="utf-8"?>
<formControlPr xmlns="http://schemas.microsoft.com/office/spreadsheetml/2009/9/main" objectType="CheckBox" fmlaLink="$M$38" lockText="1" noThreeD="1"/>
</file>

<file path=xl/ctrlProps/ctrlProp22.xml><?xml version="1.0" encoding="utf-8"?>
<formControlPr xmlns="http://schemas.microsoft.com/office/spreadsheetml/2009/9/main" objectType="CheckBox" fmlaLink="$M$32" lockText="1" noThreeD="1"/>
</file>

<file path=xl/ctrlProps/ctrlProp23.xml><?xml version="1.0" encoding="utf-8"?>
<formControlPr xmlns="http://schemas.microsoft.com/office/spreadsheetml/2009/9/main" objectType="CheckBox" fmlaLink="$M$31" lockText="1" noThreeD="1"/>
</file>

<file path=xl/ctrlProps/ctrlProp24.xml><?xml version="1.0" encoding="utf-8"?>
<formControlPr xmlns="http://schemas.microsoft.com/office/spreadsheetml/2009/9/main" objectType="CheckBox" fmlaLink="$M$30" lockText="1" noThreeD="1"/>
</file>

<file path=xl/ctrlProps/ctrlProp25.xml><?xml version="1.0" encoding="utf-8"?>
<formControlPr xmlns="http://schemas.microsoft.com/office/spreadsheetml/2009/9/main" objectType="CheckBox" fmlaLink="$M$29" lockText="1" noThreeD="1"/>
</file>

<file path=xl/ctrlProps/ctrlProp26.xml><?xml version="1.0" encoding="utf-8"?>
<formControlPr xmlns="http://schemas.microsoft.com/office/spreadsheetml/2009/9/main" objectType="CheckBox" fmlaLink="$M$28" lockText="1" noThreeD="1"/>
</file>

<file path=xl/ctrlProps/ctrlProp27.xml><?xml version="1.0" encoding="utf-8"?>
<formControlPr xmlns="http://schemas.microsoft.com/office/spreadsheetml/2009/9/main" objectType="CheckBox" fmlaLink="$M$27" lockText="1" noThreeD="1"/>
</file>

<file path=xl/ctrlProps/ctrlProp28.xml><?xml version="1.0" encoding="utf-8"?>
<formControlPr xmlns="http://schemas.microsoft.com/office/spreadsheetml/2009/9/main" objectType="CheckBox" fmlaLink="$M$26" lockText="1" noThreeD="1"/>
</file>

<file path=xl/ctrlProps/ctrlProp29.xml><?xml version="1.0" encoding="utf-8"?>
<formControlPr xmlns="http://schemas.microsoft.com/office/spreadsheetml/2009/9/main" objectType="CheckBox" fmlaLink="$M$25"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fmlaLink="$M$24" lockText="1" noThreeD="1"/>
</file>

<file path=xl/ctrlProps/ctrlProp31.xml><?xml version="1.0" encoding="utf-8"?>
<formControlPr xmlns="http://schemas.microsoft.com/office/spreadsheetml/2009/9/main" objectType="CheckBox" fmlaLink="$M$23" lockText="1" noThreeD="1"/>
</file>

<file path=xl/ctrlProps/ctrlProp32.xml><?xml version="1.0" encoding="utf-8"?>
<formControlPr xmlns="http://schemas.microsoft.com/office/spreadsheetml/2009/9/main" objectType="CheckBox" fmlaLink="$M$22" lockText="1" noThreeD="1"/>
</file>

<file path=xl/ctrlProps/ctrlProp33.xml><?xml version="1.0" encoding="utf-8"?>
<formControlPr xmlns="http://schemas.microsoft.com/office/spreadsheetml/2009/9/main" objectType="CheckBox" fmlaLink="$M$21" lockText="1" noThreeD="1"/>
</file>

<file path=xl/ctrlProps/ctrlProp34.xml><?xml version="1.0" encoding="utf-8"?>
<formControlPr xmlns="http://schemas.microsoft.com/office/spreadsheetml/2009/9/main" objectType="CheckBox" fmlaLink="$M$20"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M$19" lockText="1" noThreeD="1"/>
</file>

<file path=xl/ctrlProps/ctrlProp37.xml><?xml version="1.0" encoding="utf-8"?>
<formControlPr xmlns="http://schemas.microsoft.com/office/spreadsheetml/2009/9/main" objectType="CheckBox" fmlaLink="$M$17" lockText="1" noThreeD="1"/>
</file>

<file path=xl/ctrlProps/ctrlProp38.xml><?xml version="1.0" encoding="utf-8"?>
<formControlPr xmlns="http://schemas.microsoft.com/office/spreadsheetml/2009/9/main" objectType="CheckBox" fmlaLink="$M$13" lockText="1" noThreeD="1"/>
</file>

<file path=xl/ctrlProps/ctrlProp39.xml><?xml version="1.0" encoding="utf-8"?>
<formControlPr xmlns="http://schemas.microsoft.com/office/spreadsheetml/2009/9/main" objectType="CheckBox" fmlaLink="$M$12" lockText="1" noThreeD="1"/>
</file>

<file path=xl/ctrlProps/ctrlProp4.xml><?xml version="1.0" encoding="utf-8"?>
<formControlPr xmlns="http://schemas.microsoft.com/office/spreadsheetml/2009/9/main" objectType="CheckBox" fmlaLink="$F$20" lockText="1" noThreeD="1"/>
</file>

<file path=xl/ctrlProps/ctrlProp40.xml><?xml version="1.0" encoding="utf-8"?>
<formControlPr xmlns="http://schemas.microsoft.com/office/spreadsheetml/2009/9/main" objectType="CheckBox" fmlaLink="$M$11"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M$8" lockText="1" noThreeD="1"/>
</file>

<file path=xl/ctrlProps/ctrlProp43.xml><?xml version="1.0" encoding="utf-8"?>
<formControlPr xmlns="http://schemas.microsoft.com/office/spreadsheetml/2009/9/main" objectType="CheckBox" fmlaLink="$M$6" lockText="1" noThreeD="1"/>
</file>

<file path=xl/ctrlProps/ctrlProp44.xml><?xml version="1.0" encoding="utf-8"?>
<formControlPr xmlns="http://schemas.microsoft.com/office/spreadsheetml/2009/9/main" objectType="CheckBox" fmlaLink="$M$43" lockText="1" noThreeD="1"/>
</file>

<file path=xl/ctrlProps/ctrlProp45.xml><?xml version="1.0" encoding="utf-8"?>
<formControlPr xmlns="http://schemas.microsoft.com/office/spreadsheetml/2009/9/main" objectType="CheckBox" fmlaLink="$M$35" lockText="1" noThreeD="1"/>
</file>

<file path=xl/ctrlProps/ctrlProp46.xml><?xml version="1.0" encoding="utf-8"?>
<formControlPr xmlns="http://schemas.microsoft.com/office/spreadsheetml/2009/9/main" objectType="CheckBox" fmlaLink="$M$34" lockText="1" noThreeD="1"/>
</file>

<file path=xl/ctrlProps/ctrlProp47.xml><?xml version="1.0" encoding="utf-8"?>
<formControlPr xmlns="http://schemas.microsoft.com/office/spreadsheetml/2009/9/main" objectType="CheckBox" fmlaLink="$F$30" lockText="1" noThreeD="1"/>
</file>

<file path=xl/ctrlProps/ctrlProp48.xml><?xml version="1.0" encoding="utf-8"?>
<formControlPr xmlns="http://schemas.microsoft.com/office/spreadsheetml/2009/9/main" objectType="CheckBox" fmlaLink="$M$9" lockText="1" noThreeD="1"/>
</file>

<file path=xl/ctrlProps/ctrlProp49.xml><?xml version="1.0" encoding="utf-8"?>
<formControlPr xmlns="http://schemas.microsoft.com/office/spreadsheetml/2009/9/main" objectType="CheckBox" fmlaLink="$M$14" lockText="1" noThreeD="1"/>
</file>

<file path=xl/ctrlProps/ctrlProp5.xml><?xml version="1.0" encoding="utf-8"?>
<formControlPr xmlns="http://schemas.microsoft.com/office/spreadsheetml/2009/9/main" objectType="CheckBox" fmlaLink="$F$22" lockText="1" noThreeD="1"/>
</file>

<file path=xl/ctrlProps/ctrlProp50.xml><?xml version="1.0" encoding="utf-8"?>
<formControlPr xmlns="http://schemas.microsoft.com/office/spreadsheetml/2009/9/main" objectType="CheckBox" fmlaLink="$M$15" lockText="1" noThreeD="1"/>
</file>

<file path=xl/ctrlProps/ctrlProp51.xml><?xml version="1.0" encoding="utf-8"?>
<formControlPr xmlns="http://schemas.microsoft.com/office/spreadsheetml/2009/9/main" objectType="CheckBox" fmlaLink="$F$32" lockText="1" noThreeD="1"/>
</file>

<file path=xl/ctrlProps/ctrlProp52.xml><?xml version="1.0" encoding="utf-8"?>
<formControlPr xmlns="http://schemas.microsoft.com/office/spreadsheetml/2009/9/main" objectType="CheckBox" fmlaLink="$M$18" lockText="1" noThreeD="1"/>
</file>

<file path=xl/ctrlProps/ctrlProp53.xml><?xml version="1.0" encoding="utf-8"?>
<formControlPr xmlns="http://schemas.microsoft.com/office/spreadsheetml/2009/9/main" objectType="CheckBox" fmlaLink="$M$37" lockText="1" noThreeD="1"/>
</file>

<file path=xl/ctrlProps/ctrlProp54.xml><?xml version="1.0" encoding="utf-8"?>
<formControlPr xmlns="http://schemas.microsoft.com/office/spreadsheetml/2009/9/main" objectType="CheckBox" fmlaLink="$F$10" lockText="1" noThreeD="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CheckBox" fmlaLink="$F$39" lockText="1" noThreeD="1"/>
</file>

<file path=xl/ctrlProps/ctrlProp57.xml><?xml version="1.0" encoding="utf-8"?>
<formControlPr xmlns="http://schemas.microsoft.com/office/spreadsheetml/2009/9/main" objectType="CheckBox" fmlaLink="$F$40" lockText="1" noThreeD="1"/>
</file>

<file path=xl/ctrlProps/ctrlProp58.xml><?xml version="1.0" encoding="utf-8"?>
<formControlPr xmlns="http://schemas.microsoft.com/office/spreadsheetml/2009/9/main" objectType="CheckBox" fmlaLink="$M$36" lockText="1" noThreeD="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CheckBox" fmlaLink="$F$26" lockText="1" noThreeD="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CheckBox" fmlaLink="$F$11" lockText="1" noThreeD="1"/>
</file>

<file path=xl/ctrlProps/ctrlProp7.xml><?xml version="1.0" encoding="utf-8"?>
<formControlPr xmlns="http://schemas.microsoft.com/office/spreadsheetml/2009/9/main" objectType="CheckBox" fmlaLink="$F$25" lockText="1" noThreeD="1"/>
</file>

<file path=xl/ctrlProps/ctrlProp8.xml><?xml version="1.0" encoding="utf-8"?>
<formControlPr xmlns="http://schemas.microsoft.com/office/spreadsheetml/2009/9/main" objectType="CheckBox" fmlaLink="$F$17" lockText="1" noThreeD="1"/>
</file>

<file path=xl/ctrlProps/ctrlProp9.xml><?xml version="1.0" encoding="utf-8"?>
<formControlPr xmlns="http://schemas.microsoft.com/office/spreadsheetml/2009/9/main" objectType="CheckBox" fmlaLink="$F$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9</xdr:row>
          <xdr:rowOff>0</xdr:rowOff>
        </xdr:from>
        <xdr:to>
          <xdr:col>9</xdr:col>
          <xdr:colOff>0</xdr:colOff>
          <xdr:row>10</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27</xdr:row>
          <xdr:rowOff>82550</xdr:rowOff>
        </xdr:from>
        <xdr:to>
          <xdr:col>9</xdr:col>
          <xdr:colOff>0</xdr:colOff>
          <xdr:row>28</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12</xdr:row>
          <xdr:rowOff>82550</xdr:rowOff>
        </xdr:from>
        <xdr:to>
          <xdr:col>9</xdr:col>
          <xdr:colOff>0</xdr:colOff>
          <xdr:row>13</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14</xdr:row>
          <xdr:rowOff>0</xdr:rowOff>
        </xdr:from>
        <xdr:to>
          <xdr:col>9</xdr:col>
          <xdr:colOff>0</xdr:colOff>
          <xdr:row>15</xdr:row>
          <xdr:rowOff>44450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19</xdr:row>
          <xdr:rowOff>101600</xdr:rowOff>
        </xdr:from>
        <xdr:to>
          <xdr:col>9</xdr:col>
          <xdr:colOff>0</xdr:colOff>
          <xdr:row>20</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21</xdr:row>
          <xdr:rowOff>76200</xdr:rowOff>
        </xdr:from>
        <xdr:to>
          <xdr:col>9</xdr:col>
          <xdr:colOff>0</xdr:colOff>
          <xdr:row>22</xdr:row>
          <xdr:rowOff>82550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184150</xdr:rowOff>
        </xdr:from>
        <xdr:to>
          <xdr:col>9</xdr:col>
          <xdr:colOff>0</xdr:colOff>
          <xdr:row>26</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0</xdr:rowOff>
        </xdr:from>
        <xdr:to>
          <xdr:col>9</xdr:col>
          <xdr:colOff>0</xdr:colOff>
          <xdr:row>25</xdr:row>
          <xdr:rowOff>25400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16</xdr:row>
          <xdr:rowOff>0</xdr:rowOff>
        </xdr:from>
        <xdr:to>
          <xdr:col>9</xdr:col>
          <xdr:colOff>0</xdr:colOff>
          <xdr:row>17</xdr:row>
          <xdr:rowOff>25400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17</xdr:row>
          <xdr:rowOff>0</xdr:rowOff>
        </xdr:from>
        <xdr:to>
          <xdr:col>9</xdr:col>
          <xdr:colOff>0</xdr:colOff>
          <xdr:row>18</xdr:row>
          <xdr:rowOff>25400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33</xdr:row>
          <xdr:rowOff>0</xdr:rowOff>
        </xdr:from>
        <xdr:to>
          <xdr:col>9</xdr:col>
          <xdr:colOff>0</xdr:colOff>
          <xdr:row>34</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34</xdr:row>
          <xdr:rowOff>0</xdr:rowOff>
        </xdr:from>
        <xdr:to>
          <xdr:col>9</xdr:col>
          <xdr:colOff>0</xdr:colOff>
          <xdr:row>35</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35</xdr:row>
          <xdr:rowOff>0</xdr:rowOff>
        </xdr:from>
        <xdr:to>
          <xdr:col>9</xdr:col>
          <xdr:colOff>0</xdr:colOff>
          <xdr:row>36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36</xdr:row>
          <xdr:rowOff>0</xdr:rowOff>
        </xdr:from>
        <xdr:to>
          <xdr:col>9</xdr:col>
          <xdr:colOff>0</xdr:colOff>
          <xdr:row>37</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37</xdr:row>
          <xdr:rowOff>0</xdr:rowOff>
        </xdr:from>
        <xdr:to>
          <xdr:col>9</xdr:col>
          <xdr:colOff>0</xdr:colOff>
          <xdr:row>38</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37</xdr:row>
          <xdr:rowOff>0</xdr:rowOff>
        </xdr:from>
        <xdr:to>
          <xdr:col>9</xdr:col>
          <xdr:colOff>0</xdr:colOff>
          <xdr:row>38</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40</xdr:row>
          <xdr:rowOff>0</xdr:rowOff>
        </xdr:from>
        <xdr:to>
          <xdr:col>9</xdr:col>
          <xdr:colOff>0</xdr:colOff>
          <xdr:row>41</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41</xdr:row>
          <xdr:rowOff>0</xdr:rowOff>
        </xdr:from>
        <xdr:to>
          <xdr:col>15</xdr:col>
          <xdr:colOff>57150</xdr:colOff>
          <xdr:row>42</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40</xdr:row>
          <xdr:rowOff>0</xdr:rowOff>
        </xdr:from>
        <xdr:to>
          <xdr:col>15</xdr:col>
          <xdr:colOff>57150</xdr:colOff>
          <xdr:row>41</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39</xdr:row>
          <xdr:rowOff>0</xdr:rowOff>
        </xdr:from>
        <xdr:to>
          <xdr:col>15</xdr:col>
          <xdr:colOff>57150</xdr:colOff>
          <xdr:row>40</xdr:row>
          <xdr:rowOff>25400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38</xdr:row>
          <xdr:rowOff>0</xdr:rowOff>
        </xdr:from>
        <xdr:to>
          <xdr:col>15</xdr:col>
          <xdr:colOff>57150</xdr:colOff>
          <xdr:row>39</xdr:row>
          <xdr:rowOff>25400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37</xdr:row>
          <xdr:rowOff>0</xdr:rowOff>
        </xdr:from>
        <xdr:to>
          <xdr:col>15</xdr:col>
          <xdr:colOff>57150</xdr:colOff>
          <xdr:row>38</xdr:row>
          <xdr:rowOff>25400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31</xdr:row>
          <xdr:rowOff>0</xdr:rowOff>
        </xdr:from>
        <xdr:to>
          <xdr:col>15</xdr:col>
          <xdr:colOff>57150</xdr:colOff>
          <xdr:row>32</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30</xdr:row>
          <xdr:rowOff>0</xdr:rowOff>
        </xdr:from>
        <xdr:to>
          <xdr:col>15</xdr:col>
          <xdr:colOff>57150</xdr:colOff>
          <xdr:row>31</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29</xdr:row>
          <xdr:rowOff>0</xdr:rowOff>
        </xdr:from>
        <xdr:to>
          <xdr:col>15</xdr:col>
          <xdr:colOff>57150</xdr:colOff>
          <xdr:row>30</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28</xdr:row>
          <xdr:rowOff>0</xdr:rowOff>
        </xdr:from>
        <xdr:to>
          <xdr:col>15</xdr:col>
          <xdr:colOff>57150</xdr:colOff>
          <xdr:row>29</xdr:row>
          <xdr:rowOff>25400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27</xdr:row>
          <xdr:rowOff>0</xdr:rowOff>
        </xdr:from>
        <xdr:to>
          <xdr:col>15</xdr:col>
          <xdr:colOff>57150</xdr:colOff>
          <xdr:row>28</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26</xdr:row>
          <xdr:rowOff>0</xdr:rowOff>
        </xdr:from>
        <xdr:to>
          <xdr:col>15</xdr:col>
          <xdr:colOff>57150</xdr:colOff>
          <xdr:row>27</xdr:row>
          <xdr:rowOff>25400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25</xdr:row>
          <xdr:rowOff>0</xdr:rowOff>
        </xdr:from>
        <xdr:to>
          <xdr:col>15</xdr:col>
          <xdr:colOff>57150</xdr:colOff>
          <xdr:row>26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24</xdr:row>
          <xdr:rowOff>0</xdr:rowOff>
        </xdr:from>
        <xdr:to>
          <xdr:col>15</xdr:col>
          <xdr:colOff>57150</xdr:colOff>
          <xdr:row>25</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23</xdr:row>
          <xdr:rowOff>0</xdr:rowOff>
        </xdr:from>
        <xdr:to>
          <xdr:col>15</xdr:col>
          <xdr:colOff>57150</xdr:colOff>
          <xdr:row>24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22</xdr:row>
          <xdr:rowOff>0</xdr:rowOff>
        </xdr:from>
        <xdr:to>
          <xdr:col>15</xdr:col>
          <xdr:colOff>57150</xdr:colOff>
          <xdr:row>23</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21</xdr:row>
          <xdr:rowOff>0</xdr:rowOff>
        </xdr:from>
        <xdr:to>
          <xdr:col>15</xdr:col>
          <xdr:colOff>57150</xdr:colOff>
          <xdr:row>22</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20</xdr:row>
          <xdr:rowOff>0</xdr:rowOff>
        </xdr:from>
        <xdr:to>
          <xdr:col>15</xdr:col>
          <xdr:colOff>57150</xdr:colOff>
          <xdr:row>21</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19</xdr:row>
          <xdr:rowOff>0</xdr:rowOff>
        </xdr:from>
        <xdr:to>
          <xdr:col>15</xdr:col>
          <xdr:colOff>57150</xdr:colOff>
          <xdr:row>20</xdr:row>
          <xdr:rowOff>25400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16</xdr:row>
          <xdr:rowOff>0</xdr:rowOff>
        </xdr:from>
        <xdr:to>
          <xdr:col>15</xdr:col>
          <xdr:colOff>57150</xdr:colOff>
          <xdr:row>17</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18</xdr:row>
          <xdr:rowOff>0</xdr:rowOff>
        </xdr:from>
        <xdr:to>
          <xdr:col>15</xdr:col>
          <xdr:colOff>57150</xdr:colOff>
          <xdr:row>19</xdr:row>
          <xdr:rowOff>25400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16</xdr:row>
          <xdr:rowOff>0</xdr:rowOff>
        </xdr:from>
        <xdr:to>
          <xdr:col>15</xdr:col>
          <xdr:colOff>57150</xdr:colOff>
          <xdr:row>17</xdr:row>
          <xdr:rowOff>25400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12</xdr:row>
          <xdr:rowOff>0</xdr:rowOff>
        </xdr:from>
        <xdr:to>
          <xdr:col>15</xdr:col>
          <xdr:colOff>57150</xdr:colOff>
          <xdr:row>13</xdr:row>
          <xdr:rowOff>25400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11</xdr:row>
          <xdr:rowOff>0</xdr:rowOff>
        </xdr:from>
        <xdr:to>
          <xdr:col>15</xdr:col>
          <xdr:colOff>57150</xdr:colOff>
          <xdr:row>12</xdr:row>
          <xdr:rowOff>25400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10</xdr:row>
          <xdr:rowOff>0</xdr:rowOff>
        </xdr:from>
        <xdr:to>
          <xdr:col>15</xdr:col>
          <xdr:colOff>57150</xdr:colOff>
          <xdr:row>11</xdr:row>
          <xdr:rowOff>25400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7</xdr:row>
          <xdr:rowOff>0</xdr:rowOff>
        </xdr:from>
        <xdr:to>
          <xdr:col>15</xdr:col>
          <xdr:colOff>57150</xdr:colOff>
          <xdr:row>8</xdr:row>
          <xdr:rowOff>25400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7</xdr:row>
          <xdr:rowOff>0</xdr:rowOff>
        </xdr:from>
        <xdr:to>
          <xdr:col>15</xdr:col>
          <xdr:colOff>57150</xdr:colOff>
          <xdr:row>8</xdr:row>
          <xdr:rowOff>25400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5</xdr:row>
          <xdr:rowOff>107950</xdr:rowOff>
        </xdr:from>
        <xdr:to>
          <xdr:col>15</xdr:col>
          <xdr:colOff>57150</xdr:colOff>
          <xdr:row>6</xdr:row>
          <xdr:rowOff>139700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34</xdr:row>
          <xdr:rowOff>0</xdr:rowOff>
        </xdr:from>
        <xdr:to>
          <xdr:col>15</xdr:col>
          <xdr:colOff>57150</xdr:colOff>
          <xdr:row>35</xdr:row>
          <xdr:rowOff>25400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33</xdr:row>
          <xdr:rowOff>0</xdr:rowOff>
        </xdr:from>
        <xdr:to>
          <xdr:col>15</xdr:col>
          <xdr:colOff>57150</xdr:colOff>
          <xdr:row>34</xdr:row>
          <xdr:rowOff>25400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42</xdr:row>
          <xdr:rowOff>0</xdr:rowOff>
        </xdr:from>
        <xdr:to>
          <xdr:col>15</xdr:col>
          <xdr:colOff>57150</xdr:colOff>
          <xdr:row>43</xdr:row>
          <xdr:rowOff>31750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79663</xdr:colOff>
      <xdr:row>47</xdr:row>
      <xdr:rowOff>123825</xdr:rowOff>
    </xdr:from>
    <xdr:to>
      <xdr:col>14</xdr:col>
      <xdr:colOff>191366</xdr:colOff>
      <xdr:row>61</xdr:row>
      <xdr:rowOff>38100</xdr:rowOff>
    </xdr:to>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260638" y="9458325"/>
          <a:ext cx="7150678" cy="2581275"/>
        </a:xfrm>
        <a:prstGeom prst="rect">
          <a:avLst/>
        </a:prstGeom>
        <a:solidFill>
          <a:schemeClr val="lt1"/>
        </a:solidFill>
        <a:ln w="254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Notes:</a:t>
          </a:r>
        </a:p>
        <a:p>
          <a:pPr marL="171450" indent="-171450">
            <a:spcAft>
              <a:spcPts val="600"/>
            </a:spcAft>
            <a:buFont typeface="Arial" panose="020B0604020202020204" pitchFamily="34" charset="0"/>
            <a:buChar char="•"/>
          </a:pPr>
          <a:r>
            <a:rPr lang="en-US" sz="1050" b="1"/>
            <a:t>Prior</a:t>
          </a:r>
          <a:r>
            <a:rPr lang="en-US" sz="1050" b="1" baseline="0"/>
            <a:t> to the completion of MAC 2311C, MAC 2312, PHY 2048, PHY2028L, and CHS 1440 or CHM 2045C, students select Photonic Science &amp; Eng. PENDING as the major.  Once these courses have been completed with a C or better, the major can be changed to Photonic Science &amp; Eng.  This allows access to advanced courses.</a:t>
          </a:r>
          <a:endParaRPr lang="en-US" sz="700" b="1" baseline="0"/>
        </a:p>
        <a:p>
          <a:pPr marL="171450" indent="-171450">
            <a:spcAft>
              <a:spcPts val="600"/>
            </a:spcAft>
            <a:buFont typeface="Arial" panose="020B0604020202020204" pitchFamily="34" charset="0"/>
            <a:buChar char="•"/>
          </a:pPr>
          <a:r>
            <a:rPr lang="en-US" sz="1050" b="1"/>
            <a:t>To</a:t>
          </a:r>
          <a:r>
            <a:rPr lang="en-US" sz="1050" b="1" baseline="0"/>
            <a:t> graduate, students must have a minimum 2.25 GPA in Core, Major, Capstone, and Restricted Electives as indicated by </a:t>
          </a:r>
          <a:r>
            <a:rPr lang="en-US" sz="1050" b="1" i="1" baseline="0"/>
            <a:t>mGPA</a:t>
          </a:r>
          <a:r>
            <a:rPr lang="en-US" sz="1050" b="1" baseline="0"/>
            <a:t>.  </a:t>
          </a:r>
          <a:endParaRPr lang="en-US" sz="700" b="1" baseline="0"/>
        </a:p>
        <a:p>
          <a:pPr marL="171450" indent="-171450">
            <a:spcAft>
              <a:spcPts val="600"/>
            </a:spcAft>
            <a:buFont typeface="Arial" panose="020B0604020202020204" pitchFamily="34" charset="0"/>
            <a:buChar char="•"/>
          </a:pPr>
          <a:r>
            <a:rPr lang="en-US" sz="1050" b="1" baseline="0"/>
            <a:t>Gordon Rule requires 12 CR of writing coursework.  Recommend students take all courses checkmarked in GR Column.  Gordon Rule for math is satisfied by required courses in the PSE program.   Students must take 1 Core Course from each Foundation section.   Courses that satisfy this requirement are checkmarked.  Choose only 1 from each section. </a:t>
          </a:r>
        </a:p>
        <a:p>
          <a:pPr marL="171450" indent="-171450">
            <a:spcAft>
              <a:spcPts val="600"/>
            </a:spcAft>
            <a:buFont typeface="Arial" panose="020B0604020202020204" pitchFamily="34" charset="0"/>
            <a:buChar char="•"/>
          </a:pPr>
          <a:r>
            <a:rPr lang="en-US" sz="1050" b="1" baseline="0"/>
            <a:t>At least one OSE - prefixed course must be taken to satisfy restricted elective requirements.  </a:t>
          </a:r>
        </a:p>
        <a:p>
          <a:pPr marL="171450" indent="-171450">
            <a:spcAft>
              <a:spcPts val="600"/>
            </a:spcAft>
            <a:buFont typeface="Arial" panose="020B0604020202020204" pitchFamily="34" charset="0"/>
            <a:buChar char="•"/>
          </a:pPr>
          <a:r>
            <a:rPr lang="en-US" sz="1100" b="1">
              <a:solidFill>
                <a:schemeClr val="dk1"/>
              </a:solidFill>
              <a:effectLst/>
              <a:latin typeface="+mn-lt"/>
              <a:ea typeface="+mn-ea"/>
              <a:cs typeface="+mn-cs"/>
            </a:rPr>
            <a:t>Students who are ECE double degree majors must take OSE 4953, along with EEL 4914 and EEL 4915</a:t>
          </a:r>
          <a:r>
            <a:rPr lang="en-US" sz="1100" b="1" baseline="0">
              <a:solidFill>
                <a:schemeClr val="dk1"/>
              </a:solidFill>
              <a:effectLst/>
              <a:latin typeface="+mn-lt"/>
              <a:ea typeface="+mn-ea"/>
              <a:cs typeface="+mn-cs"/>
            </a:rPr>
            <a:t> to satisfy Senior Design Requirements </a:t>
          </a:r>
          <a:endParaRPr lang="en-US" sz="1050" b="1" baseline="0"/>
        </a:p>
        <a:p>
          <a:pPr algn="r"/>
          <a:r>
            <a:rPr lang="en-US" sz="1100" b="1" i="1" baseline="0"/>
            <a:t>Questions?  Email undergrad@creol.ucf.edu </a:t>
          </a:r>
          <a:endParaRPr lang="en-US" sz="1100" b="1" i="1"/>
        </a:p>
      </xdr:txBody>
    </xdr:sp>
    <xdr:clientData/>
  </xdr:twoCellAnchor>
  <mc:AlternateContent xmlns:mc="http://schemas.openxmlformats.org/markup-compatibility/2006">
    <mc:Choice xmlns:a14="http://schemas.microsoft.com/office/drawing/2010/main" Requires="a14">
      <xdr:twoCellAnchor editAs="oneCell">
        <xdr:from>
          <xdr:col>7</xdr:col>
          <xdr:colOff>50800</xdr:colOff>
          <xdr:row>29</xdr:row>
          <xdr:rowOff>6350</xdr:rowOff>
        </xdr:from>
        <xdr:to>
          <xdr:col>9</xdr:col>
          <xdr:colOff>0</xdr:colOff>
          <xdr:row>30</xdr:row>
          <xdr:rowOff>25400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8</xdr:row>
          <xdr:rowOff>0</xdr:rowOff>
        </xdr:from>
        <xdr:to>
          <xdr:col>15</xdr:col>
          <xdr:colOff>63500</xdr:colOff>
          <xdr:row>9</xdr:row>
          <xdr:rowOff>25400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12</xdr:row>
          <xdr:rowOff>184150</xdr:rowOff>
        </xdr:from>
        <xdr:to>
          <xdr:col>15</xdr:col>
          <xdr:colOff>57150</xdr:colOff>
          <xdr:row>14</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13</xdr:row>
          <xdr:rowOff>171450</xdr:rowOff>
        </xdr:from>
        <xdr:to>
          <xdr:col>15</xdr:col>
          <xdr:colOff>57150</xdr:colOff>
          <xdr:row>15</xdr:row>
          <xdr:rowOff>6350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257172</xdr:colOff>
      <xdr:row>0</xdr:row>
      <xdr:rowOff>0</xdr:rowOff>
    </xdr:from>
    <xdr:to>
      <xdr:col>15</xdr:col>
      <xdr:colOff>3463</xdr:colOff>
      <xdr:row>2</xdr:row>
      <xdr:rowOff>133349</xdr:rowOff>
    </xdr:to>
    <xdr:pic>
      <xdr:nvPicPr>
        <xdr:cNvPr id="76" name="Picture 75">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81472" y="0"/>
          <a:ext cx="3600452" cy="5429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50800</xdr:colOff>
          <xdr:row>31</xdr:row>
          <xdr:rowOff>88900</xdr:rowOff>
        </xdr:from>
        <xdr:to>
          <xdr:col>9</xdr:col>
          <xdr:colOff>0</xdr:colOff>
          <xdr:row>32</xdr:row>
          <xdr:rowOff>114300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16</xdr:row>
          <xdr:rowOff>184150</xdr:rowOff>
        </xdr:from>
        <xdr:to>
          <xdr:col>15</xdr:col>
          <xdr:colOff>57150</xdr:colOff>
          <xdr:row>18</xdr:row>
          <xdr:rowOff>6350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36</xdr:row>
          <xdr:rowOff>0</xdr:rowOff>
        </xdr:from>
        <xdr:to>
          <xdr:col>15</xdr:col>
          <xdr:colOff>57150</xdr:colOff>
          <xdr:row>37</xdr:row>
          <xdr:rowOff>25400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62</xdr:row>
          <xdr:rowOff>88900</xdr:rowOff>
        </xdr:from>
        <xdr:to>
          <xdr:col>0</xdr:col>
          <xdr:colOff>1181100</xdr:colOff>
          <xdr:row>63</xdr:row>
          <xdr:rowOff>133350</xdr:rowOff>
        </xdr:to>
        <xdr:sp macro="" textlink="">
          <xdr:nvSpPr>
            <xdr:cNvPr id="1105" name="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Clear Checkboxes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38</xdr:row>
          <xdr:rowOff>0</xdr:rowOff>
        </xdr:from>
        <xdr:to>
          <xdr:col>9</xdr:col>
          <xdr:colOff>0</xdr:colOff>
          <xdr:row>39</xdr:row>
          <xdr:rowOff>25400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38</xdr:row>
          <xdr:rowOff>184150</xdr:rowOff>
        </xdr:from>
        <xdr:to>
          <xdr:col>9</xdr:col>
          <xdr:colOff>0</xdr:colOff>
          <xdr:row>40</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35</xdr:row>
          <xdr:rowOff>0</xdr:rowOff>
        </xdr:from>
        <xdr:to>
          <xdr:col>15</xdr:col>
          <xdr:colOff>57150</xdr:colOff>
          <xdr:row>36</xdr:row>
          <xdr:rowOff>44450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6350</xdr:colOff>
          <xdr:row>3</xdr:row>
          <xdr:rowOff>19050</xdr:rowOff>
        </xdr:from>
        <xdr:to>
          <xdr:col>9</xdr:col>
          <xdr:colOff>1606550</xdr:colOff>
          <xdr:row>3</xdr:row>
          <xdr:rowOff>171450</xdr:rowOff>
        </xdr:to>
        <xdr:sp macro="" textlink="">
          <xdr:nvSpPr>
            <xdr:cNvPr id="1112" name="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Clear Checkmarks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1638300</xdr:colOff>
          <xdr:row>3</xdr:row>
          <xdr:rowOff>19050</xdr:rowOff>
        </xdr:from>
        <xdr:to>
          <xdr:col>9</xdr:col>
          <xdr:colOff>2800350</xdr:colOff>
          <xdr:row>3</xdr:row>
          <xdr:rowOff>171450</xdr:rowOff>
        </xdr:to>
        <xdr:sp macro="" textlink="">
          <xdr:nvSpPr>
            <xdr:cNvPr id="1113" name="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Check All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2317750</xdr:colOff>
          <xdr:row>32</xdr:row>
          <xdr:rowOff>19050</xdr:rowOff>
        </xdr:from>
        <xdr:to>
          <xdr:col>9</xdr:col>
          <xdr:colOff>3314700</xdr:colOff>
          <xdr:row>32</xdr:row>
          <xdr:rowOff>171450</xdr:rowOff>
        </xdr:to>
        <xdr:sp macro="" textlink="">
          <xdr:nvSpPr>
            <xdr:cNvPr id="1114" name="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Clear Below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10</xdr:row>
          <xdr:rowOff>0</xdr:rowOff>
        </xdr:from>
        <xdr:to>
          <xdr:col>9</xdr:col>
          <xdr:colOff>0</xdr:colOff>
          <xdr:row>11</xdr:row>
          <xdr:rowOff>25400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62"/>
  <sheetViews>
    <sheetView tabSelected="1" zoomScaleNormal="100" workbookViewId="0">
      <selection activeCell="W6" sqref="W6"/>
    </sheetView>
  </sheetViews>
  <sheetFormatPr defaultRowHeight="14.5"/>
  <cols>
    <col min="1" max="1" width="46.08984375" style="6" customWidth="1"/>
    <col min="2" max="2" width="10.36328125" style="160" hidden="1" customWidth="1"/>
    <col min="3" max="3" width="4" style="18" customWidth="1"/>
    <col min="4" max="5" width="3" style="18" customWidth="1"/>
    <col min="6" max="6" width="6" style="18" hidden="1" customWidth="1"/>
    <col min="7" max="7" width="2" style="18" hidden="1" customWidth="1"/>
    <col min="8" max="8" width="4" style="18" bestFit="1" customWidth="1"/>
    <col min="9" max="9" width="1.36328125" style="6" customWidth="1"/>
    <col min="10" max="10" width="44.6328125" style="6" customWidth="1"/>
    <col min="11" max="11" width="0.36328125" style="160" hidden="1" customWidth="1"/>
    <col min="12" max="12" width="3.453125" style="18" customWidth="1"/>
    <col min="13" max="13" width="7.54296875" style="18" hidden="1" customWidth="1"/>
    <col min="14" max="14" width="8.984375E-2" style="18" customWidth="1"/>
    <col min="15" max="15" width="4.36328125" style="6" customWidth="1"/>
    <col min="16" max="16" width="1.36328125" customWidth="1"/>
    <col min="17" max="17" width="0.453125" style="62" customWidth="1"/>
    <col min="18" max="18" width="31.453125" style="6" customWidth="1"/>
    <col min="19" max="20" width="4.90625" style="128" customWidth="1"/>
    <col min="21" max="21" width="0.36328125" style="67" customWidth="1"/>
    <col min="22" max="22" width="31.453125" style="6" customWidth="1"/>
    <col min="23" max="23" width="4.90625" style="128" customWidth="1"/>
    <col min="24" max="24" width="4.90625" style="148" customWidth="1"/>
    <col min="25" max="25" width="0.36328125" style="66" customWidth="1"/>
    <col min="26" max="26" width="31.453125" style="6" customWidth="1"/>
    <col min="27" max="28" width="4.90625" style="128" customWidth="1"/>
    <col min="29" max="29" width="0.36328125" customWidth="1"/>
    <col min="30" max="30" width="0.36328125" style="62" customWidth="1"/>
    <col min="31" max="31" width="29.08984375" customWidth="1"/>
    <col min="32" max="32" width="8.984375E-2" style="106" customWidth="1"/>
    <col min="33" max="33" width="4" style="106" customWidth="1"/>
    <col min="34" max="34" width="0.453125" style="62" customWidth="1"/>
  </cols>
  <sheetData>
    <row r="1" spans="1:33" ht="16.5" customHeight="1" thickBot="1">
      <c r="A1" s="11"/>
      <c r="B1" s="169"/>
      <c r="C1" s="12"/>
      <c r="D1" s="224" t="s">
        <v>0</v>
      </c>
      <c r="E1" s="224" t="s">
        <v>1</v>
      </c>
      <c r="F1" s="110"/>
      <c r="G1" s="110"/>
      <c r="H1" s="12"/>
      <c r="I1" s="13"/>
      <c r="J1" s="13"/>
      <c r="K1" s="149"/>
      <c r="L1" s="14"/>
      <c r="M1" s="14"/>
      <c r="N1" s="14"/>
      <c r="O1" s="15"/>
      <c r="R1" s="63" t="s">
        <v>2</v>
      </c>
      <c r="S1" s="143"/>
      <c r="T1" s="144">
        <v>2025</v>
      </c>
      <c r="U1" s="68"/>
      <c r="V1" s="182" t="s">
        <v>3</v>
      </c>
      <c r="W1" s="146"/>
      <c r="X1" s="147"/>
      <c r="Y1" s="65"/>
      <c r="Z1" s="2"/>
      <c r="AA1" s="146"/>
      <c r="AB1" s="146"/>
      <c r="AC1" s="1"/>
      <c r="AE1" s="64" t="s">
        <v>4</v>
      </c>
      <c r="AF1" s="129"/>
      <c r="AG1" s="133"/>
    </row>
    <row r="2" spans="1:33" ht="15.5">
      <c r="A2" s="87" t="s">
        <v>5</v>
      </c>
      <c r="B2" s="170"/>
      <c r="D2" s="225"/>
      <c r="E2" s="225"/>
      <c r="F2" s="111"/>
      <c r="G2" s="111"/>
      <c r="H2" s="16"/>
      <c r="I2" s="17"/>
      <c r="J2" s="17"/>
      <c r="K2" s="150"/>
      <c r="O2" s="7"/>
      <c r="R2" s="222" t="s">
        <v>6</v>
      </c>
      <c r="S2" s="223"/>
      <c r="T2" s="130">
        <f>T1</f>
        <v>2025</v>
      </c>
      <c r="U2" s="69"/>
      <c r="V2" s="222" t="s">
        <v>7</v>
      </c>
      <c r="W2" s="223"/>
      <c r="X2" s="130">
        <f>T1+1</f>
        <v>2026</v>
      </c>
      <c r="Y2" s="69"/>
      <c r="Z2" s="222" t="s">
        <v>8</v>
      </c>
      <c r="AA2" s="223"/>
      <c r="AB2" s="130">
        <f>T1+1</f>
        <v>2026</v>
      </c>
      <c r="AC2" s="1"/>
      <c r="AE2" s="3" t="s">
        <v>9</v>
      </c>
      <c r="AF2" s="130"/>
      <c r="AG2" s="134">
        <f>SUM(H7,T12,X12,AB12,T22,X22,AB22,AB32,X32,T32,T42,X42,AB42,AB52,X52,T52,T62,X62,AB62)</f>
        <v>0</v>
      </c>
    </row>
    <row r="3" spans="1:33" ht="16" thickBot="1">
      <c r="A3" s="87" t="s">
        <v>10</v>
      </c>
      <c r="B3" s="170"/>
      <c r="C3" s="16"/>
      <c r="D3" s="225"/>
      <c r="E3" s="225"/>
      <c r="F3" s="111"/>
      <c r="G3" s="111"/>
      <c r="H3" s="16"/>
      <c r="I3" s="17"/>
      <c r="J3" s="17"/>
      <c r="K3" s="150"/>
      <c r="O3" s="7"/>
      <c r="R3" s="4" t="s">
        <v>11</v>
      </c>
      <c r="S3" s="131" t="s">
        <v>12</v>
      </c>
      <c r="T3" s="131" t="s">
        <v>13</v>
      </c>
      <c r="U3" s="70"/>
      <c r="V3" s="4" t="s">
        <v>11</v>
      </c>
      <c r="W3" s="131" t="s">
        <v>12</v>
      </c>
      <c r="X3" s="131" t="s">
        <v>13</v>
      </c>
      <c r="Y3" s="70"/>
      <c r="Z3" s="4" t="s">
        <v>11</v>
      </c>
      <c r="AA3" s="131" t="s">
        <v>12</v>
      </c>
      <c r="AB3" s="131" t="s">
        <v>13</v>
      </c>
      <c r="AC3" s="1"/>
      <c r="AE3" s="72" t="s">
        <v>14</v>
      </c>
      <c r="AF3" s="131"/>
      <c r="AG3" s="127">
        <f>SUM(H7,T12,X12,AB12,T22,X22,AB22,AB32,X32,T32,T42,X42,AB42,AB52,X52,T52,T62,X62,AB62)+SUM(AG4:AG21)</f>
        <v>0</v>
      </c>
    </row>
    <row r="4" spans="1:33" ht="16.5" customHeight="1" thickBot="1">
      <c r="A4" s="87" t="s">
        <v>15</v>
      </c>
      <c r="B4" s="170"/>
      <c r="C4" s="16"/>
      <c r="D4" s="225"/>
      <c r="E4" s="225"/>
      <c r="F4" s="111"/>
      <c r="G4" s="111"/>
      <c r="H4" s="16"/>
      <c r="J4" s="19"/>
      <c r="K4" s="150"/>
      <c r="L4" s="20" t="s">
        <v>13</v>
      </c>
      <c r="M4" s="117"/>
      <c r="N4" s="117"/>
      <c r="O4" s="21" t="s">
        <v>16</v>
      </c>
      <c r="AC4" s="1"/>
    </row>
    <row r="5" spans="1:33" ht="16" thickBot="1">
      <c r="A5" s="87" t="s">
        <v>120</v>
      </c>
      <c r="B5" s="150"/>
      <c r="D5" s="225"/>
      <c r="E5" s="225"/>
      <c r="F5" s="111"/>
      <c r="G5" s="111"/>
      <c r="J5" s="22" t="s">
        <v>17</v>
      </c>
      <c r="K5" s="151" t="s">
        <v>18</v>
      </c>
      <c r="L5" s="23">
        <f>SUM(L6:L9)</f>
        <v>9</v>
      </c>
      <c r="M5" s="23"/>
      <c r="N5" s="23"/>
      <c r="O5" s="124">
        <f>SUM(N6:N9)</f>
        <v>0</v>
      </c>
      <c r="AC5" s="1"/>
    </row>
    <row r="6" spans="1:33" ht="15" customHeight="1" thickBot="1">
      <c r="A6" s="24" t="s">
        <v>19</v>
      </c>
      <c r="B6" s="163" t="s">
        <v>18</v>
      </c>
      <c r="C6" s="25" t="s">
        <v>13</v>
      </c>
      <c r="D6" s="225"/>
      <c r="E6" s="225"/>
      <c r="F6" s="109"/>
      <c r="G6" s="109"/>
      <c r="H6" s="21" t="s">
        <v>16</v>
      </c>
      <c r="J6" s="26" t="s">
        <v>20</v>
      </c>
      <c r="K6" s="240">
        <v>9</v>
      </c>
      <c r="L6" s="234">
        <v>3</v>
      </c>
      <c r="M6" s="238" t="b">
        <v>0</v>
      </c>
      <c r="N6" s="218">
        <f>SUMIF(M6:M6, "TRUE", L6:L6)</f>
        <v>0</v>
      </c>
      <c r="O6" s="236"/>
      <c r="AC6" s="1"/>
    </row>
    <row r="7" spans="1:33" ht="15" customHeight="1" thickBot="1">
      <c r="A7" s="30" t="s">
        <v>21</v>
      </c>
      <c r="B7" s="164"/>
      <c r="C7" s="31">
        <f>SUM(C8,C31,L5,L10,L16,L33)</f>
        <v>122</v>
      </c>
      <c r="D7" s="226"/>
      <c r="E7" s="226"/>
      <c r="F7" s="112"/>
      <c r="G7" s="112"/>
      <c r="H7" s="32">
        <f>SUM(H8,H31,O44)</f>
        <v>0</v>
      </c>
      <c r="J7" s="26" t="s">
        <v>22</v>
      </c>
      <c r="K7" s="241"/>
      <c r="L7" s="235"/>
      <c r="M7" s="239"/>
      <c r="N7" s="219"/>
      <c r="O7" s="237"/>
      <c r="AC7" s="1"/>
    </row>
    <row r="8" spans="1:33">
      <c r="A8" s="34" t="s">
        <v>23</v>
      </c>
      <c r="B8" s="165"/>
      <c r="C8" s="35">
        <f>SUM(C16,C24,C19,C12,C9,C27)</f>
        <v>21</v>
      </c>
      <c r="D8" s="35"/>
      <c r="E8" s="35"/>
      <c r="F8" s="35"/>
      <c r="G8" s="35"/>
      <c r="H8" s="125">
        <f>SUM(H9,H12,H16,H19,H24,H27)</f>
        <v>0</v>
      </c>
      <c r="J8" s="26" t="s">
        <v>24</v>
      </c>
      <c r="K8" s="152">
        <v>9</v>
      </c>
      <c r="L8" s="88">
        <v>3</v>
      </c>
      <c r="M8" s="27" t="b">
        <v>0</v>
      </c>
      <c r="N8" s="27">
        <f>SUMIF(M8:M8, "TRUE", L8:L8)</f>
        <v>0</v>
      </c>
      <c r="O8" s="29"/>
      <c r="AC8" s="1"/>
    </row>
    <row r="9" spans="1:33">
      <c r="A9" s="36" t="s">
        <v>25</v>
      </c>
      <c r="B9" s="154"/>
      <c r="C9" s="37">
        <f>SUM(C10:C11)</f>
        <v>6</v>
      </c>
      <c r="D9" s="37"/>
      <c r="E9" s="37"/>
      <c r="F9" s="37"/>
      <c r="G9" s="37"/>
      <c r="H9" s="123">
        <f>SUM(G10:G11)</f>
        <v>0</v>
      </c>
      <c r="J9" s="54" t="s">
        <v>26</v>
      </c>
      <c r="K9" s="153">
        <v>9</v>
      </c>
      <c r="L9" s="55">
        <v>3</v>
      </c>
      <c r="M9" s="55" t="b">
        <v>0</v>
      </c>
      <c r="N9" s="27">
        <f t="shared" ref="N9:N43" si="0">SUMIF(M9:M9, "TRUE", L9:L9)</f>
        <v>0</v>
      </c>
      <c r="O9" s="29"/>
      <c r="AC9" s="1"/>
    </row>
    <row r="10" spans="1:33">
      <c r="A10" s="38" t="s">
        <v>27</v>
      </c>
      <c r="B10" s="171">
        <v>2</v>
      </c>
      <c r="C10" s="28">
        <v>3</v>
      </c>
      <c r="D10" s="73" t="s">
        <v>16</v>
      </c>
      <c r="E10" s="186" t="s">
        <v>28</v>
      </c>
      <c r="F10" s="28" t="b">
        <v>0</v>
      </c>
      <c r="G10" s="28">
        <f>SUMIF(F10:F10, "TRUE", C10)</f>
        <v>0</v>
      </c>
      <c r="H10" s="39"/>
      <c r="J10" s="36" t="s">
        <v>29</v>
      </c>
      <c r="K10" s="154"/>
      <c r="L10" s="37">
        <f>SUM(L11:L15)</f>
        <v>17</v>
      </c>
      <c r="M10" s="37"/>
      <c r="N10" s="37"/>
      <c r="O10" s="123">
        <f>SUM(N11:N15)</f>
        <v>0</v>
      </c>
      <c r="AC10" s="1"/>
    </row>
    <row r="11" spans="1:33">
      <c r="A11" s="38" t="s">
        <v>30</v>
      </c>
      <c r="B11" s="171">
        <v>2</v>
      </c>
      <c r="C11" s="28">
        <v>3</v>
      </c>
      <c r="D11" s="73" t="s">
        <v>16</v>
      </c>
      <c r="E11" s="79"/>
      <c r="F11" s="28" t="b">
        <v>0</v>
      </c>
      <c r="G11" s="28">
        <f>SUMIF(F11:F11, "TRUE", C11)</f>
        <v>0</v>
      </c>
      <c r="H11" s="39"/>
      <c r="J11" s="44" t="s">
        <v>31</v>
      </c>
      <c r="K11" s="155">
        <v>9</v>
      </c>
      <c r="L11" s="94">
        <v>3</v>
      </c>
      <c r="M11" s="118" t="b">
        <v>0</v>
      </c>
      <c r="N11" s="118">
        <f>SUMIF(M11:M11, "TRUE", L11:L11)</f>
        <v>0</v>
      </c>
      <c r="O11" s="29"/>
      <c r="AC11" s="1"/>
    </row>
    <row r="12" spans="1:33">
      <c r="A12" s="107" t="s">
        <v>115</v>
      </c>
      <c r="B12" s="154"/>
      <c r="C12" s="37">
        <f>SUM(C13:C15)</f>
        <v>6</v>
      </c>
      <c r="D12" s="37"/>
      <c r="E12" s="37"/>
      <c r="F12" s="37"/>
      <c r="G12" s="37"/>
      <c r="H12" s="123">
        <f>SUM(G13:G15)</f>
        <v>0</v>
      </c>
      <c r="J12" s="45" t="s">
        <v>32</v>
      </c>
      <c r="K12" s="156">
        <v>9</v>
      </c>
      <c r="L12" s="95">
        <v>3</v>
      </c>
      <c r="M12" s="119" t="b">
        <v>0</v>
      </c>
      <c r="N12" s="119">
        <f>SUMIF(M12:M12, "TRUE", L12:L12)</f>
        <v>0</v>
      </c>
      <c r="O12" s="29"/>
      <c r="R12" s="141" t="s">
        <v>33</v>
      </c>
      <c r="S12" s="142">
        <f>SUM($S$4:$S$11)</f>
        <v>0</v>
      </c>
      <c r="T12" s="140">
        <f>SUM($T$4:$T$11)</f>
        <v>0</v>
      </c>
      <c r="V12" s="141" t="s">
        <v>33</v>
      </c>
      <c r="W12" s="142">
        <f>SUM($W$4:$W$11)</f>
        <v>0</v>
      </c>
      <c r="X12" s="140">
        <f>SUM($X$4:$X$11)</f>
        <v>0</v>
      </c>
      <c r="Z12" s="141" t="s">
        <v>33</v>
      </c>
      <c r="AA12" s="142">
        <f>SUM($AA$4:$AA$11)</f>
        <v>0</v>
      </c>
      <c r="AB12" s="140">
        <f>SUM($AB$4:$AB$11)</f>
        <v>0</v>
      </c>
      <c r="AC12" s="1"/>
    </row>
    <row r="13" spans="1:33">
      <c r="A13" s="77" t="s">
        <v>121</v>
      </c>
      <c r="B13" s="229">
        <v>2</v>
      </c>
      <c r="C13" s="216">
        <v>3</v>
      </c>
      <c r="D13" s="232" t="s">
        <v>16</v>
      </c>
      <c r="E13" s="80" t="s">
        <v>36</v>
      </c>
      <c r="F13" s="113" t="b">
        <v>0</v>
      </c>
      <c r="G13" s="28">
        <f t="shared" ref="G13:G26" si="1">SUMIF(F13:F13, "TRUE", C13)</f>
        <v>0</v>
      </c>
      <c r="H13" s="220"/>
      <c r="J13" s="45" t="s">
        <v>34</v>
      </c>
      <c r="K13" s="156">
        <v>9</v>
      </c>
      <c r="L13" s="95">
        <v>3</v>
      </c>
      <c r="M13" s="119" t="b">
        <v>0</v>
      </c>
      <c r="N13" s="119">
        <f>SUMIF(M13:M13, "TRUE", L13:L13)</f>
        <v>0</v>
      </c>
      <c r="O13" s="29"/>
      <c r="R13" s="212" t="s">
        <v>35</v>
      </c>
      <c r="S13" s="213"/>
      <c r="T13" s="145">
        <f>T1+1</f>
        <v>2026</v>
      </c>
      <c r="U13" s="71"/>
      <c r="V13" s="212" t="s">
        <v>7</v>
      </c>
      <c r="W13" s="213"/>
      <c r="X13" s="145">
        <f>T1+2</f>
        <v>2027</v>
      </c>
      <c r="Y13" s="71"/>
      <c r="Z13" s="212" t="s">
        <v>8</v>
      </c>
      <c r="AA13" s="213"/>
      <c r="AB13" s="145">
        <f>T1+2</f>
        <v>2027</v>
      </c>
      <c r="AC13" s="1"/>
    </row>
    <row r="14" spans="1:33">
      <c r="A14" s="43" t="s">
        <v>122</v>
      </c>
      <c r="B14" s="231"/>
      <c r="C14" s="217"/>
      <c r="D14" s="217"/>
      <c r="E14" s="74"/>
      <c r="F14" s="114"/>
      <c r="G14" s="114"/>
      <c r="H14" s="221"/>
      <c r="J14" s="45" t="s">
        <v>37</v>
      </c>
      <c r="K14" s="156">
        <v>9</v>
      </c>
      <c r="L14" s="95">
        <v>4</v>
      </c>
      <c r="M14" s="119" t="b">
        <v>0</v>
      </c>
      <c r="N14" s="119">
        <f>SUMIF(M14:M14, "TRUE", L14:L14)</f>
        <v>0</v>
      </c>
      <c r="O14" s="29"/>
      <c r="Y14" s="67"/>
      <c r="AC14" s="1"/>
    </row>
    <row r="15" spans="1:33">
      <c r="A15" s="38" t="s">
        <v>119</v>
      </c>
      <c r="B15" s="171">
        <v>2</v>
      </c>
      <c r="C15" s="28">
        <v>3</v>
      </c>
      <c r="D15" s="73"/>
      <c r="E15" s="192" t="s">
        <v>28</v>
      </c>
      <c r="F15" s="28" t="b">
        <v>0</v>
      </c>
      <c r="G15" s="28">
        <f t="shared" si="1"/>
        <v>0</v>
      </c>
      <c r="H15" s="39"/>
      <c r="J15" s="45" t="s">
        <v>38</v>
      </c>
      <c r="K15" s="156">
        <v>9</v>
      </c>
      <c r="L15" s="95">
        <v>4</v>
      </c>
      <c r="M15" s="119" t="b">
        <v>0</v>
      </c>
      <c r="N15" s="119">
        <f>SUMIF(M15:M15, "TRUE", L15:L15)</f>
        <v>0</v>
      </c>
      <c r="O15" s="29"/>
      <c r="Y15" s="67"/>
      <c r="AC15" s="1"/>
    </row>
    <row r="16" spans="1:33">
      <c r="A16" s="107" t="s">
        <v>42</v>
      </c>
      <c r="B16" s="154"/>
      <c r="C16" s="37">
        <f>SUM(C17:C18)</f>
        <v>0</v>
      </c>
      <c r="D16" s="37"/>
      <c r="E16" s="37"/>
      <c r="F16" s="37"/>
      <c r="G16" s="37"/>
      <c r="H16" s="123">
        <f>SUM(G17:G18)</f>
        <v>0</v>
      </c>
      <c r="J16" s="36" t="s">
        <v>39</v>
      </c>
      <c r="K16" s="154"/>
      <c r="L16" s="37">
        <f>SUM(L17:L32)</f>
        <v>36</v>
      </c>
      <c r="M16" s="37"/>
      <c r="N16" s="37"/>
      <c r="O16" s="123">
        <f>SUM(N17:N32)</f>
        <v>0</v>
      </c>
      <c r="Y16" s="67"/>
      <c r="AC16" s="1"/>
    </row>
    <row r="17" spans="1:33">
      <c r="A17" s="38" t="s">
        <v>44</v>
      </c>
      <c r="B17" s="171">
        <v>9</v>
      </c>
      <c r="C17" s="28" t="s">
        <v>45</v>
      </c>
      <c r="D17" s="73" t="s">
        <v>16</v>
      </c>
      <c r="E17" s="186" t="s">
        <v>28</v>
      </c>
      <c r="F17" s="28" t="b">
        <v>0</v>
      </c>
      <c r="G17" s="28">
        <f t="shared" si="1"/>
        <v>0</v>
      </c>
      <c r="H17" s="39"/>
      <c r="J17" s="45" t="s">
        <v>40</v>
      </c>
      <c r="K17" s="156">
        <v>9</v>
      </c>
      <c r="L17" s="95">
        <v>3</v>
      </c>
      <c r="M17" s="119" t="b">
        <v>0</v>
      </c>
      <c r="N17" s="119">
        <f t="shared" ref="N17:N32" si="2">SUMIF(M17:M17, "TRUE", L17:L17)</f>
        <v>0</v>
      </c>
      <c r="O17" s="29"/>
      <c r="Y17" s="67"/>
      <c r="AC17" s="1"/>
    </row>
    <row r="18" spans="1:33" ht="15" thickBot="1">
      <c r="A18" s="46" t="s">
        <v>79</v>
      </c>
      <c r="B18" s="173">
        <v>9</v>
      </c>
      <c r="C18" s="42" t="s">
        <v>45</v>
      </c>
      <c r="D18" s="76" t="s">
        <v>16</v>
      </c>
      <c r="E18" s="89"/>
      <c r="F18" s="42" t="b">
        <v>0</v>
      </c>
      <c r="G18" s="42">
        <f t="shared" si="1"/>
        <v>0</v>
      </c>
      <c r="H18" s="47"/>
      <c r="J18" s="45" t="s">
        <v>41</v>
      </c>
      <c r="K18" s="156">
        <v>3</v>
      </c>
      <c r="L18" s="95">
        <v>1</v>
      </c>
      <c r="M18" s="119" t="b">
        <v>0</v>
      </c>
      <c r="N18" s="119">
        <f t="shared" si="2"/>
        <v>0</v>
      </c>
      <c r="O18" s="29"/>
      <c r="X18" s="128"/>
      <c r="Y18" s="67"/>
      <c r="AC18" s="1"/>
    </row>
    <row r="19" spans="1:33">
      <c r="A19" s="107" t="s">
        <v>48</v>
      </c>
      <c r="B19" s="154"/>
      <c r="C19" s="37">
        <f>SUM(C20:C22)</f>
        <v>6</v>
      </c>
      <c r="D19" s="37"/>
      <c r="E19" s="37"/>
      <c r="F19" s="37"/>
      <c r="G19" s="37"/>
      <c r="H19" s="123">
        <f>SUM(G20:G22)</f>
        <v>0</v>
      </c>
      <c r="J19" s="45" t="s">
        <v>43</v>
      </c>
      <c r="K19" s="156">
        <v>9</v>
      </c>
      <c r="L19" s="95">
        <v>3</v>
      </c>
      <c r="M19" s="119" t="b">
        <v>0</v>
      </c>
      <c r="N19" s="119">
        <f t="shared" si="2"/>
        <v>0</v>
      </c>
      <c r="O19" s="29"/>
      <c r="X19" s="128"/>
      <c r="Y19" s="67"/>
      <c r="AC19" s="1"/>
    </row>
    <row r="20" spans="1:33">
      <c r="A20" s="188" t="s">
        <v>124</v>
      </c>
      <c r="B20" s="229">
        <v>2</v>
      </c>
      <c r="C20" s="216">
        <v>3</v>
      </c>
      <c r="D20" s="73" t="s">
        <v>16</v>
      </c>
      <c r="E20" s="192" t="s">
        <v>28</v>
      </c>
      <c r="F20" s="18" t="b">
        <v>0</v>
      </c>
      <c r="G20" s="18">
        <f t="shared" si="1"/>
        <v>0</v>
      </c>
      <c r="H20" s="227"/>
      <c r="J20" s="45" t="s">
        <v>46</v>
      </c>
      <c r="K20" s="156">
        <v>3</v>
      </c>
      <c r="L20" s="95">
        <v>1</v>
      </c>
      <c r="M20" s="120" t="b">
        <v>0</v>
      </c>
      <c r="N20" s="120">
        <f t="shared" si="2"/>
        <v>0</v>
      </c>
      <c r="O20" s="97"/>
      <c r="X20" s="128"/>
      <c r="Y20" s="67"/>
      <c r="AC20" s="1"/>
    </row>
    <row r="21" spans="1:33" ht="15" thickBot="1">
      <c r="A21" s="5" t="s">
        <v>123</v>
      </c>
      <c r="B21" s="230"/>
      <c r="C21" s="233"/>
      <c r="D21" s="189"/>
      <c r="E21" s="192" t="s">
        <v>28</v>
      </c>
      <c r="H21" s="228"/>
      <c r="J21" s="45" t="s">
        <v>47</v>
      </c>
      <c r="K21" s="156">
        <v>9</v>
      </c>
      <c r="L21" s="95">
        <v>3</v>
      </c>
      <c r="M21" s="119" t="b">
        <v>0</v>
      </c>
      <c r="N21" s="119">
        <f t="shared" si="2"/>
        <v>0</v>
      </c>
      <c r="O21" s="99"/>
      <c r="X21" s="128"/>
      <c r="Y21" s="67"/>
      <c r="AC21" s="1"/>
    </row>
    <row r="22" spans="1:33" ht="15" thickBot="1">
      <c r="A22" s="188" t="s">
        <v>126</v>
      </c>
      <c r="B22" s="229">
        <v>2</v>
      </c>
      <c r="C22" s="216">
        <v>3</v>
      </c>
      <c r="D22" s="73"/>
      <c r="E22" s="192" t="s">
        <v>28</v>
      </c>
      <c r="F22" s="116" t="b">
        <v>0</v>
      </c>
      <c r="G22" s="115">
        <f>SUMIF(F22:F22, "TRUE", C22)</f>
        <v>0</v>
      </c>
      <c r="H22" s="227"/>
      <c r="J22" s="45" t="s">
        <v>49</v>
      </c>
      <c r="K22" s="156">
        <v>3</v>
      </c>
      <c r="L22" s="95">
        <v>1</v>
      </c>
      <c r="M22" s="119" t="b">
        <v>0</v>
      </c>
      <c r="N22" s="119">
        <f t="shared" si="2"/>
        <v>0</v>
      </c>
      <c r="O22" s="98"/>
      <c r="R22" s="141" t="s">
        <v>33</v>
      </c>
      <c r="S22" s="142">
        <f>SUM($S$14:$S$21)</f>
        <v>0</v>
      </c>
      <c r="T22" s="140">
        <f>SUM($T$14:$T$21)</f>
        <v>0</v>
      </c>
      <c r="V22" s="141" t="s">
        <v>33</v>
      </c>
      <c r="W22" s="142">
        <f>SUM($W$14:$W$21)</f>
        <v>0</v>
      </c>
      <c r="X22" s="140">
        <f>SUM($X$14:$X$21)</f>
        <v>0</v>
      </c>
      <c r="Z22" s="141" t="s">
        <v>33</v>
      </c>
      <c r="AA22" s="142">
        <f>SUM($AA$14:$AA$21)</f>
        <v>0</v>
      </c>
      <c r="AB22" s="140">
        <f>SUM($AB$14:$AB$21)</f>
        <v>0</v>
      </c>
      <c r="AC22" s="1"/>
      <c r="AE22" s="93" t="s">
        <v>50</v>
      </c>
      <c r="AF22" s="132" t="s">
        <v>12</v>
      </c>
      <c r="AG22" s="132" t="s">
        <v>13</v>
      </c>
    </row>
    <row r="23" spans="1:33" ht="15.5">
      <c r="A23" s="43" t="s">
        <v>125</v>
      </c>
      <c r="B23" s="231"/>
      <c r="C23" s="217"/>
      <c r="D23" s="61"/>
      <c r="E23" s="192"/>
      <c r="H23" s="228"/>
      <c r="J23" s="45" t="s">
        <v>51</v>
      </c>
      <c r="K23" s="156">
        <v>9</v>
      </c>
      <c r="L23" s="95">
        <v>3</v>
      </c>
      <c r="M23" s="119" t="b">
        <v>0</v>
      </c>
      <c r="N23" s="119">
        <f t="shared" si="2"/>
        <v>0</v>
      </c>
      <c r="O23" s="29"/>
      <c r="R23" s="212" t="s">
        <v>6</v>
      </c>
      <c r="S23" s="213"/>
      <c r="T23" s="145">
        <f>T1+2</f>
        <v>2027</v>
      </c>
      <c r="U23" s="71"/>
      <c r="V23" s="212" t="s">
        <v>7</v>
      </c>
      <c r="W23" s="213"/>
      <c r="X23" s="145">
        <f>T1+3</f>
        <v>2028</v>
      </c>
      <c r="Y23" s="71"/>
      <c r="Z23" s="212" t="s">
        <v>8</v>
      </c>
      <c r="AA23" s="213"/>
      <c r="AB23" s="145">
        <f>T1+3</f>
        <v>2028</v>
      </c>
      <c r="AC23" s="1"/>
      <c r="AE23" s="91" t="s">
        <v>52</v>
      </c>
      <c r="AF23" s="177">
        <v>12</v>
      </c>
      <c r="AG23" s="135">
        <v>4</v>
      </c>
    </row>
    <row r="24" spans="1:33" ht="15.5">
      <c r="A24" s="107" t="s">
        <v>58</v>
      </c>
      <c r="B24" s="154"/>
      <c r="C24" s="37">
        <f>SUM(C25:C26)</f>
        <v>0</v>
      </c>
      <c r="D24" s="37"/>
      <c r="E24" s="37"/>
      <c r="F24" s="37"/>
      <c r="G24" s="37"/>
      <c r="H24" s="123">
        <f>SUM(G25:G26)</f>
        <v>0</v>
      </c>
      <c r="J24" s="45" t="s">
        <v>53</v>
      </c>
      <c r="K24" s="156">
        <v>3</v>
      </c>
      <c r="L24" s="95">
        <v>1</v>
      </c>
      <c r="M24" s="119" t="b">
        <v>0</v>
      </c>
      <c r="N24" s="119">
        <f t="shared" si="2"/>
        <v>0</v>
      </c>
      <c r="O24" s="29"/>
      <c r="X24" s="128"/>
      <c r="Y24" s="67"/>
      <c r="AC24" s="1"/>
      <c r="AE24" s="92" t="s">
        <v>54</v>
      </c>
      <c r="AF24" s="178">
        <v>9</v>
      </c>
      <c r="AG24" s="136">
        <v>3</v>
      </c>
    </row>
    <row r="25" spans="1:33" ht="15.5">
      <c r="A25" s="38" t="s">
        <v>88</v>
      </c>
      <c r="B25" s="171">
        <v>12</v>
      </c>
      <c r="C25" s="28" t="s">
        <v>45</v>
      </c>
      <c r="D25" s="28"/>
      <c r="E25" s="186" t="s">
        <v>28</v>
      </c>
      <c r="F25" s="28" t="b">
        <v>0</v>
      </c>
      <c r="G25" s="115">
        <f t="shared" si="1"/>
        <v>0</v>
      </c>
      <c r="H25" s="39"/>
      <c r="J25" s="45" t="s">
        <v>55</v>
      </c>
      <c r="K25" s="156">
        <v>9</v>
      </c>
      <c r="L25" s="95">
        <v>3</v>
      </c>
      <c r="M25" s="119" t="b">
        <v>0</v>
      </c>
      <c r="N25" s="119">
        <f t="shared" si="2"/>
        <v>0</v>
      </c>
      <c r="O25" s="29"/>
      <c r="X25" s="128"/>
      <c r="Y25" s="67"/>
      <c r="AC25" s="1"/>
      <c r="AE25" s="92" t="s">
        <v>56</v>
      </c>
      <c r="AF25" s="178">
        <v>9</v>
      </c>
      <c r="AG25" s="136">
        <v>3</v>
      </c>
    </row>
    <row r="26" spans="1:33" ht="15.5">
      <c r="A26" s="77" t="s">
        <v>94</v>
      </c>
      <c r="B26" s="196">
        <v>2</v>
      </c>
      <c r="C26" s="194" t="s">
        <v>45</v>
      </c>
      <c r="D26" s="113"/>
      <c r="E26" s="192" t="s">
        <v>28</v>
      </c>
      <c r="F26" s="113" t="b">
        <v>0</v>
      </c>
      <c r="G26" s="108">
        <f t="shared" si="1"/>
        <v>0</v>
      </c>
      <c r="H26" s="195"/>
      <c r="J26" s="45" t="s">
        <v>127</v>
      </c>
      <c r="K26" s="156">
        <v>12</v>
      </c>
      <c r="L26" s="95">
        <v>3</v>
      </c>
      <c r="M26" s="119" t="b">
        <v>0</v>
      </c>
      <c r="N26" s="119">
        <f t="shared" si="2"/>
        <v>0</v>
      </c>
      <c r="O26" s="29"/>
      <c r="X26" s="128"/>
      <c r="Y26" s="67"/>
      <c r="AC26" s="1"/>
      <c r="AE26" s="92" t="s">
        <v>57</v>
      </c>
      <c r="AF26" s="178">
        <v>9</v>
      </c>
      <c r="AG26" s="136">
        <v>3</v>
      </c>
    </row>
    <row r="27" spans="1:33">
      <c r="A27" s="107" t="s">
        <v>116</v>
      </c>
      <c r="B27" s="154"/>
      <c r="C27" s="37">
        <f>SUM(C28:C30)</f>
        <v>3</v>
      </c>
      <c r="D27" s="37"/>
      <c r="E27" s="37"/>
      <c r="F27" s="37"/>
      <c r="G27" s="37"/>
      <c r="H27" s="123">
        <f>SUM(G28:G30)</f>
        <v>0</v>
      </c>
      <c r="J27" s="45" t="s">
        <v>59</v>
      </c>
      <c r="K27" s="156">
        <v>9</v>
      </c>
      <c r="L27" s="95">
        <v>3</v>
      </c>
      <c r="M27" s="119" t="b">
        <v>0</v>
      </c>
      <c r="N27" s="119">
        <f t="shared" si="2"/>
        <v>0</v>
      </c>
      <c r="O27" s="29"/>
      <c r="X27" s="128"/>
      <c r="Y27" s="67"/>
      <c r="AC27" s="1"/>
      <c r="AE27" s="92" t="s">
        <v>60</v>
      </c>
      <c r="AF27" s="178">
        <v>9</v>
      </c>
      <c r="AG27" s="136">
        <v>3</v>
      </c>
    </row>
    <row r="28" spans="1:33" ht="15.5">
      <c r="A28" s="77" t="s">
        <v>114</v>
      </c>
      <c r="B28" s="187">
        <v>2</v>
      </c>
      <c r="C28" s="216" t="s">
        <v>45</v>
      </c>
      <c r="D28" s="78"/>
      <c r="E28" s="81"/>
      <c r="F28" s="108" t="b">
        <v>0</v>
      </c>
      <c r="G28" s="28">
        <f t="shared" ref="G28" si="3">SUMIF(F28:F28, "TRUE", C28)</f>
        <v>0</v>
      </c>
      <c r="H28" s="220"/>
      <c r="J28" s="45" t="s">
        <v>61</v>
      </c>
      <c r="K28" s="156">
        <v>3</v>
      </c>
      <c r="L28" s="95">
        <v>1</v>
      </c>
      <c r="M28" s="119" t="b">
        <v>0</v>
      </c>
      <c r="N28" s="119">
        <f t="shared" si="2"/>
        <v>0</v>
      </c>
      <c r="O28" s="29"/>
      <c r="X28" s="128"/>
      <c r="Y28" s="67"/>
      <c r="AC28" s="1"/>
      <c r="AE28" s="92" t="s">
        <v>62</v>
      </c>
      <c r="AF28" s="178">
        <v>9</v>
      </c>
      <c r="AG28" s="136">
        <v>3</v>
      </c>
    </row>
    <row r="29" spans="1:33" ht="15.5">
      <c r="A29" s="43" t="s">
        <v>73</v>
      </c>
      <c r="C29" s="217"/>
      <c r="D29" s="193"/>
      <c r="E29" s="108"/>
      <c r="F29" s="193"/>
      <c r="G29" s="115"/>
      <c r="H29" s="221"/>
      <c r="J29" s="45" t="s">
        <v>63</v>
      </c>
      <c r="K29" s="156">
        <v>9</v>
      </c>
      <c r="L29" s="95">
        <v>3</v>
      </c>
      <c r="M29" s="119" t="b">
        <v>0</v>
      </c>
      <c r="N29" s="119">
        <f t="shared" si="2"/>
        <v>0</v>
      </c>
      <c r="O29" s="29"/>
      <c r="X29" s="128"/>
      <c r="Y29" s="67"/>
      <c r="AC29" s="1"/>
      <c r="AE29" s="92" t="s">
        <v>64</v>
      </c>
      <c r="AF29" s="178">
        <v>9</v>
      </c>
      <c r="AG29" s="136">
        <v>3</v>
      </c>
    </row>
    <row r="30" spans="1:33" ht="16" thickBot="1">
      <c r="A30" s="191" t="s">
        <v>117</v>
      </c>
      <c r="B30" s="172">
        <v>2</v>
      </c>
      <c r="C30" s="108">
        <v>3</v>
      </c>
      <c r="D30" s="75"/>
      <c r="E30" s="192" t="s">
        <v>28</v>
      </c>
      <c r="F30" s="115" t="b">
        <v>0</v>
      </c>
      <c r="G30" s="115">
        <f>SUMIF(F30:F30, "TRUE", C30)</f>
        <v>0</v>
      </c>
      <c r="H30" s="190"/>
      <c r="J30" s="45" t="s">
        <v>65</v>
      </c>
      <c r="K30" s="156">
        <v>3</v>
      </c>
      <c r="L30" s="95">
        <v>1</v>
      </c>
      <c r="M30" s="119" t="b">
        <v>0</v>
      </c>
      <c r="N30" s="119">
        <f t="shared" si="2"/>
        <v>0</v>
      </c>
      <c r="O30" s="29"/>
      <c r="X30" s="128"/>
      <c r="Y30" s="67"/>
      <c r="AC30" s="1"/>
      <c r="AE30" s="92" t="s">
        <v>66</v>
      </c>
      <c r="AF30" s="178">
        <v>9</v>
      </c>
      <c r="AG30" s="136">
        <v>3</v>
      </c>
    </row>
    <row r="31" spans="1:33" ht="16" thickBot="1">
      <c r="A31" s="48" t="s">
        <v>67</v>
      </c>
      <c r="B31" s="166"/>
      <c r="C31" s="49">
        <f>SUM(C32:C41)</f>
        <v>27</v>
      </c>
      <c r="D31" s="50"/>
      <c r="E31" s="50"/>
      <c r="F31" s="50"/>
      <c r="G31" s="50"/>
      <c r="H31" s="51">
        <f>SUM(G32:G41)</f>
        <v>0</v>
      </c>
      <c r="J31" s="45" t="s">
        <v>68</v>
      </c>
      <c r="K31" s="156">
        <v>6</v>
      </c>
      <c r="L31" s="95">
        <v>3</v>
      </c>
      <c r="M31" s="119" t="b">
        <v>0</v>
      </c>
      <c r="N31" s="119">
        <f t="shared" si="2"/>
        <v>0</v>
      </c>
      <c r="O31" s="29"/>
      <c r="X31" s="128"/>
      <c r="Y31" s="67"/>
      <c r="AC31" s="1"/>
      <c r="AE31" s="92" t="s">
        <v>69</v>
      </c>
      <c r="AF31" s="178">
        <v>9</v>
      </c>
      <c r="AG31" s="136">
        <v>3</v>
      </c>
    </row>
    <row r="32" spans="1:33">
      <c r="A32" s="54" t="s">
        <v>70</v>
      </c>
      <c r="B32" s="214">
        <v>12</v>
      </c>
      <c r="C32" s="218">
        <v>4</v>
      </c>
      <c r="D32" s="103"/>
      <c r="E32" s="83"/>
      <c r="F32" s="103" t="b">
        <v>0</v>
      </c>
      <c r="G32" s="103">
        <f t="shared" ref="G32:G41" si="4">SUMIF(F32:F32, "TRUE", C32)</f>
        <v>0</v>
      </c>
      <c r="H32" s="220"/>
      <c r="J32" s="45" t="s">
        <v>71</v>
      </c>
      <c r="K32" s="156">
        <v>20</v>
      </c>
      <c r="L32" s="95">
        <v>3</v>
      </c>
      <c r="M32" s="119" t="b">
        <v>0</v>
      </c>
      <c r="N32" s="119">
        <f t="shared" si="2"/>
        <v>0</v>
      </c>
      <c r="O32" s="29"/>
      <c r="R32" s="141" t="s">
        <v>33</v>
      </c>
      <c r="S32" s="142">
        <f>SUM($S$24:$S$31)</f>
        <v>0</v>
      </c>
      <c r="T32" s="140">
        <f>SUM($T$24:$T$31)</f>
        <v>0</v>
      </c>
      <c r="V32" s="141" t="s">
        <v>33</v>
      </c>
      <c r="W32" s="142">
        <f>SUM($W$24:$W$31)</f>
        <v>0</v>
      </c>
      <c r="X32" s="140">
        <f>SUM($X$24:$X$31)</f>
        <v>0</v>
      </c>
      <c r="Z32" s="141" t="s">
        <v>33</v>
      </c>
      <c r="AA32" s="142">
        <f>SUM($AA$24:$AA$31)</f>
        <v>0</v>
      </c>
      <c r="AB32" s="140">
        <f>SUM($AB$24:$AB$31)</f>
        <v>0</v>
      </c>
      <c r="AC32" s="1"/>
      <c r="AE32" s="92" t="s">
        <v>72</v>
      </c>
      <c r="AF32" s="178">
        <v>9</v>
      </c>
      <c r="AG32" s="136">
        <v>3</v>
      </c>
    </row>
    <row r="33" spans="1:33" ht="15.5">
      <c r="A33" s="84" t="s">
        <v>73</v>
      </c>
      <c r="B33" s="215"/>
      <c r="C33" s="219"/>
      <c r="D33" s="85"/>
      <c r="E33" s="86"/>
      <c r="F33" s="53"/>
      <c r="G33" s="53"/>
      <c r="H33" s="221"/>
      <c r="J33" s="36" t="s">
        <v>74</v>
      </c>
      <c r="K33" s="154"/>
      <c r="L33" s="37">
        <v>12</v>
      </c>
      <c r="M33" s="37"/>
      <c r="N33" s="37"/>
      <c r="O33" s="123">
        <f>SUM(N34:N43)</f>
        <v>0</v>
      </c>
      <c r="R33" s="212" t="s">
        <v>6</v>
      </c>
      <c r="S33" s="213"/>
      <c r="T33" s="145">
        <f>T1+3</f>
        <v>2028</v>
      </c>
      <c r="U33" s="71"/>
      <c r="V33" s="212" t="s">
        <v>7</v>
      </c>
      <c r="W33" s="213"/>
      <c r="X33" s="145">
        <f>T1+4</f>
        <v>2029</v>
      </c>
      <c r="Y33" s="71"/>
      <c r="Z33" s="212" t="s">
        <v>8</v>
      </c>
      <c r="AA33" s="213"/>
      <c r="AB33" s="145">
        <f>T1+4</f>
        <v>2029</v>
      </c>
      <c r="AC33" s="1"/>
      <c r="AE33" s="92" t="s">
        <v>75</v>
      </c>
      <c r="AF33" s="178">
        <v>9</v>
      </c>
      <c r="AG33" s="136">
        <v>3</v>
      </c>
    </row>
    <row r="34" spans="1:33" ht="15.5">
      <c r="A34" s="52" t="s">
        <v>76</v>
      </c>
      <c r="B34" s="174">
        <v>12</v>
      </c>
      <c r="C34" s="53">
        <v>4</v>
      </c>
      <c r="D34" s="27"/>
      <c r="E34" s="88"/>
      <c r="F34" s="27" t="b">
        <v>0</v>
      </c>
      <c r="G34" s="27">
        <f t="shared" si="4"/>
        <v>0</v>
      </c>
      <c r="H34" s="39"/>
      <c r="J34" s="101" t="s">
        <v>77</v>
      </c>
      <c r="K34" s="158">
        <v>2</v>
      </c>
      <c r="L34" s="102">
        <v>1</v>
      </c>
      <c r="M34" s="27" t="b">
        <v>0</v>
      </c>
      <c r="N34" s="27">
        <f t="shared" si="0"/>
        <v>0</v>
      </c>
      <c r="O34" s="29"/>
      <c r="X34" s="128"/>
      <c r="Y34" s="67"/>
      <c r="AC34" s="1"/>
      <c r="AE34" s="92" t="s">
        <v>78</v>
      </c>
      <c r="AF34" s="178">
        <v>9</v>
      </c>
      <c r="AG34" s="136">
        <v>3</v>
      </c>
    </row>
    <row r="35" spans="1:33" ht="15.5">
      <c r="A35" s="26" t="s">
        <v>79</v>
      </c>
      <c r="B35" s="157">
        <v>12</v>
      </c>
      <c r="C35" s="27">
        <v>4</v>
      </c>
      <c r="D35" s="27"/>
      <c r="E35" s="88"/>
      <c r="F35" s="27" t="b">
        <v>0</v>
      </c>
      <c r="G35" s="27">
        <f t="shared" si="4"/>
        <v>0</v>
      </c>
      <c r="H35" s="39"/>
      <c r="J35" s="101" t="s">
        <v>80</v>
      </c>
      <c r="K35" s="158">
        <v>2</v>
      </c>
      <c r="L35" s="102">
        <v>1</v>
      </c>
      <c r="M35" s="27" t="b">
        <v>0</v>
      </c>
      <c r="N35" s="27">
        <f t="shared" si="0"/>
        <v>0</v>
      </c>
      <c r="O35" s="29"/>
      <c r="X35" s="128"/>
      <c r="Y35" s="67"/>
      <c r="AC35" s="1"/>
      <c r="AE35" s="92" t="s">
        <v>81</v>
      </c>
      <c r="AF35" s="178">
        <v>9</v>
      </c>
      <c r="AG35" s="136">
        <v>3</v>
      </c>
    </row>
    <row r="36" spans="1:33" ht="15.5">
      <c r="A36" s="26" t="s">
        <v>82</v>
      </c>
      <c r="B36" s="157">
        <v>12</v>
      </c>
      <c r="C36" s="27">
        <v>4</v>
      </c>
      <c r="D36" s="27"/>
      <c r="E36" s="88"/>
      <c r="F36" s="27" t="b">
        <v>0</v>
      </c>
      <c r="G36" s="27">
        <f t="shared" si="4"/>
        <v>0</v>
      </c>
      <c r="H36" s="39"/>
      <c r="J36" s="101" t="s">
        <v>83</v>
      </c>
      <c r="K36" s="158">
        <v>2</v>
      </c>
      <c r="L36" s="102">
        <v>1</v>
      </c>
      <c r="M36" s="27" t="b">
        <v>0</v>
      </c>
      <c r="N36" s="27">
        <f>SUMIF(M36:M36, "TRUE", L36:L36)</f>
        <v>0</v>
      </c>
      <c r="O36" s="183"/>
      <c r="X36" s="128"/>
      <c r="Y36" s="67"/>
      <c r="AC36" s="1"/>
      <c r="AE36" s="92" t="s">
        <v>84</v>
      </c>
      <c r="AF36" s="178">
        <v>9</v>
      </c>
      <c r="AG36" s="136">
        <v>3</v>
      </c>
    </row>
    <row r="37" spans="1:33">
      <c r="A37" s="26" t="s">
        <v>85</v>
      </c>
      <c r="B37" s="157">
        <v>9</v>
      </c>
      <c r="C37" s="27">
        <v>3</v>
      </c>
      <c r="D37" s="27"/>
      <c r="E37" s="88"/>
      <c r="F37" s="27" t="b">
        <v>0</v>
      </c>
      <c r="G37" s="27">
        <f>SUMIF(F37:F37, "TRUE", C37)</f>
        <v>0</v>
      </c>
      <c r="H37" s="39"/>
      <c r="J37" s="101" t="s">
        <v>86</v>
      </c>
      <c r="K37" s="158">
        <v>9</v>
      </c>
      <c r="L37" s="102">
        <v>3</v>
      </c>
      <c r="M37" s="121" t="b">
        <v>0</v>
      </c>
      <c r="N37" s="121">
        <f>SUMIF(M37:M37, "TRUE", L37:L37)</f>
        <v>0</v>
      </c>
      <c r="O37" s="29"/>
      <c r="X37" s="128"/>
      <c r="Y37" s="67"/>
      <c r="AC37" s="1"/>
      <c r="AE37" s="92" t="s">
        <v>87</v>
      </c>
      <c r="AF37" s="178">
        <v>9</v>
      </c>
      <c r="AG37" s="136">
        <v>3</v>
      </c>
    </row>
    <row r="38" spans="1:33">
      <c r="A38" s="54" t="s">
        <v>88</v>
      </c>
      <c r="B38" s="175">
        <v>9</v>
      </c>
      <c r="C38" s="55">
        <v>3</v>
      </c>
      <c r="D38" s="55"/>
      <c r="E38" s="90"/>
      <c r="F38" s="55" t="b">
        <v>0</v>
      </c>
      <c r="G38" s="55">
        <f t="shared" si="4"/>
        <v>0</v>
      </c>
      <c r="H38" s="39"/>
      <c r="J38" s="101" t="s">
        <v>89</v>
      </c>
      <c r="K38" s="158">
        <v>9</v>
      </c>
      <c r="L38" s="102">
        <v>3</v>
      </c>
      <c r="M38" s="121" t="b">
        <v>0</v>
      </c>
      <c r="N38" s="121">
        <f t="shared" si="0"/>
        <v>0</v>
      </c>
      <c r="O38" s="29"/>
      <c r="Y38" s="67"/>
      <c r="AC38" s="1"/>
      <c r="AE38" s="96" t="s">
        <v>90</v>
      </c>
      <c r="AF38" s="179">
        <v>9</v>
      </c>
      <c r="AG38" s="137">
        <v>3</v>
      </c>
    </row>
    <row r="39" spans="1:33">
      <c r="A39" s="54" t="s">
        <v>91</v>
      </c>
      <c r="B39" s="175">
        <v>3</v>
      </c>
      <c r="C39" s="55">
        <v>1</v>
      </c>
      <c r="D39" s="55"/>
      <c r="E39" s="90"/>
      <c r="F39" s="55" t="b">
        <v>0</v>
      </c>
      <c r="G39" s="55">
        <f t="shared" si="4"/>
        <v>0</v>
      </c>
      <c r="H39" s="126"/>
      <c r="J39" s="101" t="s">
        <v>92</v>
      </c>
      <c r="K39" s="158">
        <v>9</v>
      </c>
      <c r="L39" s="102">
        <v>3</v>
      </c>
      <c r="M39" s="121" t="b">
        <v>0</v>
      </c>
      <c r="N39" s="121">
        <f t="shared" si="0"/>
        <v>0</v>
      </c>
      <c r="O39" s="29"/>
      <c r="X39" s="128"/>
      <c r="Y39" s="67"/>
      <c r="AC39" s="1"/>
      <c r="AE39" s="92" t="s">
        <v>93</v>
      </c>
      <c r="AF39" s="178">
        <v>9</v>
      </c>
      <c r="AG39" s="136">
        <v>3</v>
      </c>
    </row>
    <row r="40" spans="1:33">
      <c r="A40" s="54" t="s">
        <v>94</v>
      </c>
      <c r="B40" s="175">
        <v>9</v>
      </c>
      <c r="C40" s="55">
        <v>3</v>
      </c>
      <c r="D40" s="55"/>
      <c r="E40" s="90"/>
      <c r="F40" s="55" t="b">
        <v>0</v>
      </c>
      <c r="G40" s="55">
        <f t="shared" ref="G40" si="5">SUMIF(F40:F40, "TRUE", C40)</f>
        <v>0</v>
      </c>
      <c r="H40" s="126"/>
      <c r="J40" s="101" t="s">
        <v>95</v>
      </c>
      <c r="K40" s="158">
        <v>10</v>
      </c>
      <c r="L40" s="102">
        <v>1</v>
      </c>
      <c r="M40" s="121" t="b">
        <v>0</v>
      </c>
      <c r="N40" s="121">
        <f>SUMIF(M40:M40, "TRUE", L40:L40)</f>
        <v>0</v>
      </c>
      <c r="O40" s="29"/>
      <c r="X40" s="128"/>
      <c r="Y40" s="67"/>
      <c r="AC40" s="1"/>
      <c r="AE40" s="92" t="s">
        <v>93</v>
      </c>
      <c r="AF40" s="178">
        <v>9</v>
      </c>
      <c r="AG40" s="136">
        <v>3</v>
      </c>
    </row>
    <row r="41" spans="1:33" ht="15" thickBot="1">
      <c r="A41" s="40" t="s">
        <v>96</v>
      </c>
      <c r="B41" s="176">
        <v>3</v>
      </c>
      <c r="C41" s="41">
        <v>1</v>
      </c>
      <c r="D41" s="41"/>
      <c r="E41" s="82"/>
      <c r="F41" s="41" t="b">
        <v>0</v>
      </c>
      <c r="G41" s="41">
        <f t="shared" si="4"/>
        <v>0</v>
      </c>
      <c r="H41" s="47"/>
      <c r="J41" s="101" t="s">
        <v>97</v>
      </c>
      <c r="K41" s="158">
        <v>9</v>
      </c>
      <c r="L41" s="102">
        <v>2</v>
      </c>
      <c r="M41" s="122" t="b">
        <v>0</v>
      </c>
      <c r="N41" s="122">
        <f>SUMIF(M41:M41, "TRUE", L41:L41)</f>
        <v>0</v>
      </c>
      <c r="O41" s="29"/>
      <c r="X41" s="128"/>
      <c r="Y41" s="67"/>
      <c r="AC41" s="1"/>
      <c r="AE41" s="92" t="s">
        <v>93</v>
      </c>
      <c r="AF41" s="178">
        <v>9</v>
      </c>
      <c r="AG41" s="136">
        <v>3</v>
      </c>
    </row>
    <row r="42" spans="1:33" ht="15" thickBot="1">
      <c r="A42" s="8"/>
      <c r="B42" s="162"/>
      <c r="C42" s="33"/>
      <c r="D42" s="33"/>
      <c r="E42" s="33"/>
      <c r="F42" s="33"/>
      <c r="G42" s="33"/>
      <c r="H42" s="33"/>
      <c r="J42" s="101" t="s">
        <v>98</v>
      </c>
      <c r="K42" s="158">
        <v>12</v>
      </c>
      <c r="L42" s="102">
        <v>4</v>
      </c>
      <c r="M42" s="121" t="b">
        <v>0</v>
      </c>
      <c r="N42" s="121">
        <f>SUMIF(M42:M42, "TRUE", L42:L42)</f>
        <v>0</v>
      </c>
      <c r="O42" s="29"/>
      <c r="R42" s="141" t="s">
        <v>33</v>
      </c>
      <c r="S42" s="142">
        <f>SUM($S$34:$S$41)</f>
        <v>0</v>
      </c>
      <c r="T42" s="140">
        <f>SUM($T$34:$T$41)</f>
        <v>0</v>
      </c>
      <c r="V42" s="141" t="s">
        <v>33</v>
      </c>
      <c r="W42" s="142">
        <f>SUM($W$34:$W$41)</f>
        <v>0</v>
      </c>
      <c r="X42" s="140">
        <f>SUM($X$34:$X$41)</f>
        <v>0</v>
      </c>
      <c r="Z42" s="141" t="s">
        <v>33</v>
      </c>
      <c r="AA42" s="142">
        <f>SUM($AA$34:$AA$41)</f>
        <v>0</v>
      </c>
      <c r="AB42" s="140">
        <f>SUM($AB$34:$AB$41)</f>
        <v>0</v>
      </c>
      <c r="AC42" s="1"/>
      <c r="AE42" s="104" t="s">
        <v>99</v>
      </c>
      <c r="AF42" s="180"/>
      <c r="AG42" s="138" t="s">
        <v>36</v>
      </c>
    </row>
    <row r="43" spans="1:33" ht="15" thickBot="1">
      <c r="A43" s="56" t="s">
        <v>100</v>
      </c>
      <c r="B43" s="167"/>
      <c r="C43" s="57">
        <f>C8+C31</f>
        <v>48</v>
      </c>
      <c r="D43" s="57"/>
      <c r="E43" s="57"/>
      <c r="F43" s="57"/>
      <c r="G43" s="57"/>
      <c r="H43" s="58">
        <f>SUM(H31,H8)</f>
        <v>0</v>
      </c>
      <c r="J43" s="101" t="s">
        <v>101</v>
      </c>
      <c r="K43" s="158">
        <v>0</v>
      </c>
      <c r="L43" s="102">
        <v>3</v>
      </c>
      <c r="M43" s="121" t="b">
        <v>0</v>
      </c>
      <c r="N43" s="121">
        <f t="shared" si="0"/>
        <v>0</v>
      </c>
      <c r="O43" s="29"/>
      <c r="R43" s="212" t="s">
        <v>6</v>
      </c>
      <c r="S43" s="213"/>
      <c r="T43" s="145">
        <f>T1+4</f>
        <v>2029</v>
      </c>
      <c r="U43" s="71"/>
      <c r="V43" s="212" t="s">
        <v>7</v>
      </c>
      <c r="W43" s="213"/>
      <c r="X43" s="145">
        <f>T1+5</f>
        <v>2030</v>
      </c>
      <c r="Y43" s="71"/>
      <c r="Z43" s="212" t="s">
        <v>8</v>
      </c>
      <c r="AA43" s="213"/>
      <c r="AB43" s="145">
        <f>T1+5</f>
        <v>2030</v>
      </c>
      <c r="AC43" s="1"/>
      <c r="AE43" s="105" t="s">
        <v>102</v>
      </c>
      <c r="AF43" s="181">
        <v>12</v>
      </c>
      <c r="AG43" s="139">
        <v>3</v>
      </c>
    </row>
    <row r="44" spans="1:33" ht="15" thickBot="1">
      <c r="A44" s="206" t="s">
        <v>103</v>
      </c>
      <c r="B44" s="207"/>
      <c r="C44" s="207"/>
      <c r="D44" s="207"/>
      <c r="E44" s="207"/>
      <c r="F44" s="207"/>
      <c r="G44" s="207"/>
      <c r="H44" s="208"/>
      <c r="J44" s="56" t="s">
        <v>104</v>
      </c>
      <c r="K44" s="159"/>
      <c r="L44" s="184">
        <f>L5+L10+L16+L33</f>
        <v>74</v>
      </c>
      <c r="M44" s="184"/>
      <c r="N44" s="184"/>
      <c r="O44" s="185">
        <f>SUM(O33,O16,O10,O5)</f>
        <v>0</v>
      </c>
      <c r="X44" s="128"/>
      <c r="Y44" s="67"/>
      <c r="AC44" s="1"/>
      <c r="AE44" s="105" t="s">
        <v>105</v>
      </c>
      <c r="AF44" s="181">
        <v>12</v>
      </c>
      <c r="AG44" s="139">
        <v>3</v>
      </c>
    </row>
    <row r="45" spans="1:33" ht="15" thickBot="1">
      <c r="A45" s="209" t="s">
        <v>106</v>
      </c>
      <c r="B45" s="210"/>
      <c r="C45" s="210"/>
      <c r="D45" s="210"/>
      <c r="E45" s="210"/>
      <c r="F45" s="210"/>
      <c r="G45" s="210"/>
      <c r="H45" s="211"/>
      <c r="J45" s="197" t="s">
        <v>107</v>
      </c>
      <c r="K45" s="198"/>
      <c r="L45" s="198"/>
      <c r="M45" s="198"/>
      <c r="N45" s="198"/>
      <c r="O45" s="199"/>
      <c r="X45" s="128"/>
      <c r="Y45" s="67"/>
      <c r="AC45" s="1"/>
      <c r="AE45" s="105" t="s">
        <v>108</v>
      </c>
      <c r="AF45" s="181">
        <v>12</v>
      </c>
      <c r="AG45" s="139">
        <v>3</v>
      </c>
    </row>
    <row r="46" spans="1:33" ht="15" thickBot="1">
      <c r="A46" s="100" t="s">
        <v>118</v>
      </c>
      <c r="B46" s="168"/>
      <c r="C46" s="31"/>
      <c r="D46" s="31"/>
      <c r="E46" s="31"/>
      <c r="F46" s="31"/>
      <c r="G46" s="31"/>
      <c r="H46" s="32"/>
      <c r="J46" s="200" t="s">
        <v>109</v>
      </c>
      <c r="K46" s="201"/>
      <c r="L46" s="201"/>
      <c r="M46" s="201"/>
      <c r="N46" s="201"/>
      <c r="O46" s="202"/>
      <c r="X46" s="128"/>
      <c r="Y46" s="67"/>
      <c r="AC46" s="1"/>
      <c r="AE46" s="105" t="s">
        <v>110</v>
      </c>
      <c r="AF46" s="181">
        <v>12</v>
      </c>
      <c r="AG46" s="139">
        <v>3</v>
      </c>
    </row>
    <row r="47" spans="1:33" ht="15" thickBot="1">
      <c r="A47" s="5"/>
      <c r="J47" s="203" t="s">
        <v>111</v>
      </c>
      <c r="K47" s="204"/>
      <c r="L47" s="204"/>
      <c r="M47" s="204"/>
      <c r="N47" s="204"/>
      <c r="O47" s="205"/>
      <c r="X47" s="128"/>
      <c r="Y47" s="67"/>
      <c r="AC47" s="1"/>
      <c r="AE47" s="105" t="s">
        <v>112</v>
      </c>
      <c r="AF47" s="181">
        <v>12</v>
      </c>
      <c r="AG47" s="139">
        <v>3</v>
      </c>
    </row>
    <row r="48" spans="1:33">
      <c r="A48" s="5"/>
      <c r="O48" s="7"/>
      <c r="X48" s="128"/>
      <c r="Y48" s="67"/>
      <c r="AC48" s="1"/>
      <c r="AE48" s="105" t="s">
        <v>113</v>
      </c>
      <c r="AF48" s="181">
        <v>12</v>
      </c>
      <c r="AG48" s="139">
        <v>3</v>
      </c>
    </row>
    <row r="49" spans="1:29">
      <c r="A49" s="5"/>
      <c r="O49" s="7"/>
      <c r="X49" s="128"/>
      <c r="Y49" s="67"/>
      <c r="AC49" s="1"/>
    </row>
    <row r="50" spans="1:29">
      <c r="A50" s="5"/>
      <c r="O50" s="7"/>
      <c r="X50" s="128"/>
      <c r="Y50" s="67"/>
      <c r="AC50" s="1"/>
    </row>
    <row r="51" spans="1:29">
      <c r="A51" s="5"/>
      <c r="O51" s="7"/>
      <c r="X51" s="128"/>
      <c r="Y51" s="67"/>
      <c r="AC51" s="1"/>
    </row>
    <row r="52" spans="1:29">
      <c r="A52" s="5"/>
      <c r="O52" s="7"/>
      <c r="R52" s="141" t="s">
        <v>33</v>
      </c>
      <c r="S52" s="142">
        <f>SUM($S$44:$S$51)</f>
        <v>0</v>
      </c>
      <c r="T52" s="140">
        <f>SUM($T$44:$T$51)</f>
        <v>0</v>
      </c>
      <c r="V52" s="141" t="s">
        <v>33</v>
      </c>
      <c r="W52" s="142">
        <f>SUM($W$44:$W$51)</f>
        <v>0</v>
      </c>
      <c r="X52" s="140">
        <f>SUM($X$44:$X$51)</f>
        <v>0</v>
      </c>
      <c r="Z52" s="141" t="s">
        <v>33</v>
      </c>
      <c r="AA52" s="142">
        <f>SUM($AA$44:$AA$51)</f>
        <v>0</v>
      </c>
      <c r="AB52" s="140">
        <f>SUM($AB$44:$AB$51)</f>
        <v>0</v>
      </c>
      <c r="AC52" s="1"/>
    </row>
    <row r="53" spans="1:29">
      <c r="A53" s="5"/>
      <c r="O53" s="7"/>
      <c r="R53" s="212" t="s">
        <v>6</v>
      </c>
      <c r="S53" s="213"/>
      <c r="T53" s="145">
        <f>T1+5</f>
        <v>2030</v>
      </c>
      <c r="U53" s="71"/>
      <c r="V53" s="212" t="s">
        <v>7</v>
      </c>
      <c r="W53" s="213"/>
      <c r="X53" s="145">
        <f>T1+6</f>
        <v>2031</v>
      </c>
      <c r="Y53" s="71"/>
      <c r="Z53" s="212" t="s">
        <v>8</v>
      </c>
      <c r="AA53" s="213"/>
      <c r="AB53" s="145">
        <f>T1+6</f>
        <v>2031</v>
      </c>
      <c r="AC53" s="1"/>
    </row>
    <row r="54" spans="1:29">
      <c r="A54" s="5"/>
      <c r="O54" s="7"/>
      <c r="X54" s="128"/>
      <c r="Y54" s="67"/>
      <c r="AC54" s="1"/>
    </row>
    <row r="55" spans="1:29">
      <c r="A55" s="5"/>
      <c r="O55" s="7"/>
      <c r="X55" s="128"/>
      <c r="Y55" s="67"/>
      <c r="AC55" s="1"/>
    </row>
    <row r="56" spans="1:29">
      <c r="A56" s="5"/>
      <c r="O56" s="7"/>
      <c r="X56" s="128"/>
      <c r="Y56" s="67"/>
      <c r="AC56" s="1"/>
    </row>
    <row r="57" spans="1:29">
      <c r="A57" s="5"/>
      <c r="O57" s="7"/>
      <c r="X57" s="128"/>
      <c r="Y57" s="67"/>
      <c r="AC57" s="1"/>
    </row>
    <row r="58" spans="1:29">
      <c r="A58" s="5"/>
      <c r="O58" s="7"/>
      <c r="AC58" s="1"/>
    </row>
    <row r="59" spans="1:29">
      <c r="A59" s="5"/>
      <c r="J59" s="59"/>
      <c r="K59" s="161"/>
      <c r="O59" s="7"/>
      <c r="AC59" s="1"/>
    </row>
    <row r="60" spans="1:29">
      <c r="A60" s="5"/>
      <c r="O60" s="7"/>
      <c r="AC60" s="1"/>
    </row>
    <row r="61" spans="1:29">
      <c r="A61" s="5"/>
      <c r="O61" s="7"/>
      <c r="AC61" s="1"/>
    </row>
    <row r="62" spans="1:29" ht="15" thickBot="1">
      <c r="A62" s="8"/>
      <c r="B62" s="162"/>
      <c r="C62" s="33"/>
      <c r="D62" s="33"/>
      <c r="E62" s="33"/>
      <c r="F62" s="33"/>
      <c r="G62" s="33"/>
      <c r="H62" s="33"/>
      <c r="I62" s="9"/>
      <c r="J62" s="9"/>
      <c r="K62" s="162"/>
      <c r="L62" s="33"/>
      <c r="M62" s="33"/>
      <c r="N62" s="33"/>
      <c r="O62" s="10"/>
      <c r="R62" s="141" t="s">
        <v>33</v>
      </c>
      <c r="S62" s="142">
        <f>SUM($S$4:$S$11)</f>
        <v>0</v>
      </c>
      <c r="T62" s="140">
        <f>SUM($T$54:$T$61)</f>
        <v>0</v>
      </c>
      <c r="V62" s="141" t="s">
        <v>33</v>
      </c>
      <c r="W62" s="142">
        <f>SUM($W$54:$W$61)</f>
        <v>0</v>
      </c>
      <c r="X62" s="140">
        <f>SUM($X$54:$X$61)</f>
        <v>0</v>
      </c>
      <c r="Z62" s="141" t="s">
        <v>33</v>
      </c>
      <c r="AA62" s="142">
        <f>SUM($AA$54:$AA$61)</f>
        <v>0</v>
      </c>
      <c r="AB62" s="140">
        <f>SUM($AB$54:$AB$61)</f>
        <v>0</v>
      </c>
      <c r="AC62" s="60"/>
    </row>
  </sheetData>
  <mergeCells count="45">
    <mergeCell ref="L6:L7"/>
    <mergeCell ref="N6:N7"/>
    <mergeCell ref="O6:O7"/>
    <mergeCell ref="M6:M7"/>
    <mergeCell ref="K6:K7"/>
    <mergeCell ref="E1:E7"/>
    <mergeCell ref="C22:C23"/>
    <mergeCell ref="H22:H23"/>
    <mergeCell ref="B20:B21"/>
    <mergeCell ref="B13:B14"/>
    <mergeCell ref="D1:D7"/>
    <mergeCell ref="H13:H14"/>
    <mergeCell ref="D13:D14"/>
    <mergeCell ref="C13:C14"/>
    <mergeCell ref="C20:C21"/>
    <mergeCell ref="H20:H21"/>
    <mergeCell ref="B22:B23"/>
    <mergeCell ref="R2:S2"/>
    <mergeCell ref="V2:W2"/>
    <mergeCell ref="Z2:AA2"/>
    <mergeCell ref="R13:S13"/>
    <mergeCell ref="V13:W13"/>
    <mergeCell ref="Z13:AA13"/>
    <mergeCell ref="B32:B33"/>
    <mergeCell ref="Z23:AA23"/>
    <mergeCell ref="V23:W23"/>
    <mergeCell ref="C28:C29"/>
    <mergeCell ref="R23:S23"/>
    <mergeCell ref="C32:C33"/>
    <mergeCell ref="H32:H33"/>
    <mergeCell ref="H28:H29"/>
    <mergeCell ref="Z53:AA53"/>
    <mergeCell ref="V53:W53"/>
    <mergeCell ref="R53:S53"/>
    <mergeCell ref="R33:S33"/>
    <mergeCell ref="V33:W33"/>
    <mergeCell ref="Z33:AA33"/>
    <mergeCell ref="R43:S43"/>
    <mergeCell ref="V43:W43"/>
    <mergeCell ref="Z43:AA43"/>
    <mergeCell ref="J45:O45"/>
    <mergeCell ref="J46:O46"/>
    <mergeCell ref="J47:O47"/>
    <mergeCell ref="A44:H44"/>
    <mergeCell ref="A45:H45"/>
  </mergeCells>
  <printOptions horizontalCentered="1" verticalCentered="1"/>
  <pageMargins left="0.45" right="0.45" top="0.5" bottom="0.5" header="0" footer="0"/>
  <pageSetup scale="79" orientation="portrait" horizontalDpi="1200" verticalDpi="1200" r:id="rId1"/>
  <headerFooter>
    <oddHeader>&amp;C&amp;"-,Bold"&amp;14 2025-2026 PHOTONICS SCIENCE &amp; ENGINEERING DEGREE REQUIREMENT CHECKLIST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
                <anchor moveWithCells="1">
                  <from>
                    <xdr:col>7</xdr:col>
                    <xdr:colOff>50800</xdr:colOff>
                    <xdr:row>27</xdr:row>
                    <xdr:rowOff>82550</xdr:rowOff>
                  </from>
                  <to>
                    <xdr:col>9</xdr:col>
                    <xdr:colOff>0</xdr:colOff>
                    <xdr:row>28</xdr:row>
                    <xdr:rowOff>114300</xdr:rowOff>
                  </to>
                </anchor>
              </controlPr>
            </control>
          </mc:Choice>
        </mc:AlternateContent>
        <mc:AlternateContent xmlns:mc="http://schemas.openxmlformats.org/markup-compatibility/2006">
          <mc:Choice Requires="x14">
            <control shapeId="1030" r:id="rId5" name="Check Box 6">
              <controlPr defaultSize="0" autoFill="0" autoLine="0" autoPict="0" altText="">
                <anchor moveWithCells="1">
                  <from>
                    <xdr:col>7</xdr:col>
                    <xdr:colOff>50800</xdr:colOff>
                    <xdr:row>12</xdr:row>
                    <xdr:rowOff>82550</xdr:rowOff>
                  </from>
                  <to>
                    <xdr:col>9</xdr:col>
                    <xdr:colOff>0</xdr:colOff>
                    <xdr:row>13</xdr:row>
                    <xdr:rowOff>114300</xdr:rowOff>
                  </to>
                </anchor>
              </controlPr>
            </control>
          </mc:Choice>
        </mc:AlternateContent>
        <mc:AlternateContent xmlns:mc="http://schemas.openxmlformats.org/markup-compatibility/2006">
          <mc:Choice Requires="x14">
            <control shapeId="1031" r:id="rId6" name="Check Box 7">
              <controlPr defaultSize="0" autoFill="0" autoLine="0" autoPict="0" altText="">
                <anchor moveWithCells="1">
                  <from>
                    <xdr:col>7</xdr:col>
                    <xdr:colOff>50800</xdr:colOff>
                    <xdr:row>14</xdr:row>
                    <xdr:rowOff>0</xdr:rowOff>
                  </from>
                  <to>
                    <xdr:col>9</xdr:col>
                    <xdr:colOff>0</xdr:colOff>
                    <xdr:row>15</xdr:row>
                    <xdr:rowOff>44450</xdr:rowOff>
                  </to>
                </anchor>
              </controlPr>
            </control>
          </mc:Choice>
        </mc:AlternateContent>
        <mc:AlternateContent xmlns:mc="http://schemas.openxmlformats.org/markup-compatibility/2006">
          <mc:Choice Requires="x14">
            <control shapeId="1033" r:id="rId7" name="Check Box 9">
              <controlPr defaultSize="0" autoFill="0" autoLine="0" autoPict="0" altText="">
                <anchor moveWithCells="1">
                  <from>
                    <xdr:col>7</xdr:col>
                    <xdr:colOff>50800</xdr:colOff>
                    <xdr:row>19</xdr:row>
                    <xdr:rowOff>101600</xdr:rowOff>
                  </from>
                  <to>
                    <xdr:col>9</xdr:col>
                    <xdr:colOff>0</xdr:colOff>
                    <xdr:row>20</xdr:row>
                    <xdr:rowOff>114300</xdr:rowOff>
                  </to>
                </anchor>
              </controlPr>
            </control>
          </mc:Choice>
        </mc:AlternateContent>
        <mc:AlternateContent xmlns:mc="http://schemas.openxmlformats.org/markup-compatibility/2006">
          <mc:Choice Requires="x14">
            <control shapeId="1034" r:id="rId8" name="Check Box 10">
              <controlPr defaultSize="0" autoFill="0" autoLine="0" autoPict="0" altText="">
                <anchor moveWithCells="1">
                  <from>
                    <xdr:col>7</xdr:col>
                    <xdr:colOff>50800</xdr:colOff>
                    <xdr:row>21</xdr:row>
                    <xdr:rowOff>76200</xdr:rowOff>
                  </from>
                  <to>
                    <xdr:col>9</xdr:col>
                    <xdr:colOff>0</xdr:colOff>
                    <xdr:row>22</xdr:row>
                    <xdr:rowOff>82550</xdr:rowOff>
                  </to>
                </anchor>
              </controlPr>
            </control>
          </mc:Choice>
        </mc:AlternateContent>
        <mc:AlternateContent xmlns:mc="http://schemas.openxmlformats.org/markup-compatibility/2006">
          <mc:Choice Requires="x14">
            <control shapeId="1036" r:id="rId9" name="Check Box 12">
              <controlPr defaultSize="0" autoFill="0" autoLine="0" autoPict="0" altText="">
                <anchor moveWithCells="1">
                  <from>
                    <xdr:col>7</xdr:col>
                    <xdr:colOff>50800</xdr:colOff>
                    <xdr:row>24</xdr:row>
                    <xdr:rowOff>184150</xdr:rowOff>
                  </from>
                  <to>
                    <xdr:col>9</xdr:col>
                    <xdr:colOff>0</xdr:colOff>
                    <xdr:row>26</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ltText="">
                <anchor moveWithCells="1">
                  <from>
                    <xdr:col>7</xdr:col>
                    <xdr:colOff>50800</xdr:colOff>
                    <xdr:row>24</xdr:row>
                    <xdr:rowOff>0</xdr:rowOff>
                  </from>
                  <to>
                    <xdr:col>9</xdr:col>
                    <xdr:colOff>0</xdr:colOff>
                    <xdr:row>25</xdr:row>
                    <xdr:rowOff>25400</xdr:rowOff>
                  </to>
                </anchor>
              </controlPr>
            </control>
          </mc:Choice>
        </mc:AlternateContent>
        <mc:AlternateContent xmlns:mc="http://schemas.openxmlformats.org/markup-compatibility/2006">
          <mc:Choice Requires="x14">
            <control shapeId="1039" r:id="rId11" name="Check Box 15">
              <controlPr defaultSize="0" autoFill="0" autoLine="0" autoPict="0" altText="">
                <anchor moveWithCells="1">
                  <from>
                    <xdr:col>7</xdr:col>
                    <xdr:colOff>50800</xdr:colOff>
                    <xdr:row>16</xdr:row>
                    <xdr:rowOff>0</xdr:rowOff>
                  </from>
                  <to>
                    <xdr:col>9</xdr:col>
                    <xdr:colOff>0</xdr:colOff>
                    <xdr:row>17</xdr:row>
                    <xdr:rowOff>25400</xdr:rowOff>
                  </to>
                </anchor>
              </controlPr>
            </control>
          </mc:Choice>
        </mc:AlternateContent>
        <mc:AlternateContent xmlns:mc="http://schemas.openxmlformats.org/markup-compatibility/2006">
          <mc:Choice Requires="x14">
            <control shapeId="1040" r:id="rId12" name="Check Box 16">
              <controlPr defaultSize="0" autoFill="0" autoLine="0" autoPict="0" altText="">
                <anchor moveWithCells="1">
                  <from>
                    <xdr:col>7</xdr:col>
                    <xdr:colOff>50800</xdr:colOff>
                    <xdr:row>17</xdr:row>
                    <xdr:rowOff>0</xdr:rowOff>
                  </from>
                  <to>
                    <xdr:col>9</xdr:col>
                    <xdr:colOff>0</xdr:colOff>
                    <xdr:row>18</xdr:row>
                    <xdr:rowOff>25400</xdr:rowOff>
                  </to>
                </anchor>
              </controlPr>
            </control>
          </mc:Choice>
        </mc:AlternateContent>
        <mc:AlternateContent xmlns:mc="http://schemas.openxmlformats.org/markup-compatibility/2006">
          <mc:Choice Requires="x14">
            <control shapeId="1042" r:id="rId13" name="Check Box 18">
              <controlPr defaultSize="0" autoFill="0" autoLine="0" autoPict="0" altText="">
                <anchor moveWithCells="1">
                  <from>
                    <xdr:col>7</xdr:col>
                    <xdr:colOff>50800</xdr:colOff>
                    <xdr:row>33</xdr:row>
                    <xdr:rowOff>0</xdr:rowOff>
                  </from>
                  <to>
                    <xdr:col>9</xdr:col>
                    <xdr:colOff>0</xdr:colOff>
                    <xdr:row>34</xdr:row>
                    <xdr:rowOff>19050</xdr:rowOff>
                  </to>
                </anchor>
              </controlPr>
            </control>
          </mc:Choice>
        </mc:AlternateContent>
        <mc:AlternateContent xmlns:mc="http://schemas.openxmlformats.org/markup-compatibility/2006">
          <mc:Choice Requires="x14">
            <control shapeId="1043" r:id="rId14" name="Check Box 19">
              <controlPr defaultSize="0" autoFill="0" autoLine="0" autoPict="0" altText="">
                <anchor moveWithCells="1">
                  <from>
                    <xdr:col>7</xdr:col>
                    <xdr:colOff>50800</xdr:colOff>
                    <xdr:row>34</xdr:row>
                    <xdr:rowOff>0</xdr:rowOff>
                  </from>
                  <to>
                    <xdr:col>9</xdr:col>
                    <xdr:colOff>0</xdr:colOff>
                    <xdr:row>35</xdr:row>
                    <xdr:rowOff>25400</xdr:rowOff>
                  </to>
                </anchor>
              </controlPr>
            </control>
          </mc:Choice>
        </mc:AlternateContent>
        <mc:AlternateContent xmlns:mc="http://schemas.openxmlformats.org/markup-compatibility/2006">
          <mc:Choice Requires="x14">
            <control shapeId="1044" r:id="rId15" name="Check Box 20">
              <controlPr defaultSize="0" autoFill="0" autoLine="0" autoPict="0" altText="">
                <anchor moveWithCells="1">
                  <from>
                    <xdr:col>7</xdr:col>
                    <xdr:colOff>50800</xdr:colOff>
                    <xdr:row>35</xdr:row>
                    <xdr:rowOff>0</xdr:rowOff>
                  </from>
                  <to>
                    <xdr:col>9</xdr:col>
                    <xdr:colOff>0</xdr:colOff>
                    <xdr:row>36</xdr:row>
                    <xdr:rowOff>19050</xdr:rowOff>
                  </to>
                </anchor>
              </controlPr>
            </control>
          </mc:Choice>
        </mc:AlternateContent>
        <mc:AlternateContent xmlns:mc="http://schemas.openxmlformats.org/markup-compatibility/2006">
          <mc:Choice Requires="x14">
            <control shapeId="1045" r:id="rId16" name="Check Box 21">
              <controlPr defaultSize="0" autoFill="0" autoLine="0" autoPict="0" altText="">
                <anchor moveWithCells="1">
                  <from>
                    <xdr:col>7</xdr:col>
                    <xdr:colOff>50800</xdr:colOff>
                    <xdr:row>36</xdr:row>
                    <xdr:rowOff>0</xdr:rowOff>
                  </from>
                  <to>
                    <xdr:col>9</xdr:col>
                    <xdr:colOff>0</xdr:colOff>
                    <xdr:row>37</xdr:row>
                    <xdr:rowOff>25400</xdr:rowOff>
                  </to>
                </anchor>
              </controlPr>
            </control>
          </mc:Choice>
        </mc:AlternateContent>
        <mc:AlternateContent xmlns:mc="http://schemas.openxmlformats.org/markup-compatibility/2006">
          <mc:Choice Requires="x14">
            <control shapeId="1046" r:id="rId17" name="Check Box 22">
              <controlPr defaultSize="0" autoFill="0" autoLine="0" autoPict="0" altText="">
                <anchor moveWithCells="1">
                  <from>
                    <xdr:col>7</xdr:col>
                    <xdr:colOff>50800</xdr:colOff>
                    <xdr:row>37</xdr:row>
                    <xdr:rowOff>0</xdr:rowOff>
                  </from>
                  <to>
                    <xdr:col>9</xdr:col>
                    <xdr:colOff>0</xdr:colOff>
                    <xdr:row>38</xdr:row>
                    <xdr:rowOff>25400</xdr:rowOff>
                  </to>
                </anchor>
              </controlPr>
            </control>
          </mc:Choice>
        </mc:AlternateContent>
        <mc:AlternateContent xmlns:mc="http://schemas.openxmlformats.org/markup-compatibility/2006">
          <mc:Choice Requires="x14">
            <control shapeId="1047" r:id="rId18" name="Check Box 23">
              <controlPr defaultSize="0" autoFill="0" autoLine="0" autoPict="0" altText="">
                <anchor moveWithCells="1">
                  <from>
                    <xdr:col>7</xdr:col>
                    <xdr:colOff>50800</xdr:colOff>
                    <xdr:row>37</xdr:row>
                    <xdr:rowOff>0</xdr:rowOff>
                  </from>
                  <to>
                    <xdr:col>9</xdr:col>
                    <xdr:colOff>0</xdr:colOff>
                    <xdr:row>38</xdr:row>
                    <xdr:rowOff>25400</xdr:rowOff>
                  </to>
                </anchor>
              </controlPr>
            </control>
          </mc:Choice>
        </mc:AlternateContent>
        <mc:AlternateContent xmlns:mc="http://schemas.openxmlformats.org/markup-compatibility/2006">
          <mc:Choice Requires="x14">
            <control shapeId="1048" r:id="rId19" name="Check Box 24">
              <controlPr defaultSize="0" autoFill="0" autoLine="0" autoPict="0" altText="">
                <anchor moveWithCells="1">
                  <from>
                    <xdr:col>7</xdr:col>
                    <xdr:colOff>50800</xdr:colOff>
                    <xdr:row>40</xdr:row>
                    <xdr:rowOff>0</xdr:rowOff>
                  </from>
                  <to>
                    <xdr:col>9</xdr:col>
                    <xdr:colOff>0</xdr:colOff>
                    <xdr:row>41</xdr:row>
                    <xdr:rowOff>19050</xdr:rowOff>
                  </to>
                </anchor>
              </controlPr>
            </control>
          </mc:Choice>
        </mc:AlternateContent>
        <mc:AlternateContent xmlns:mc="http://schemas.openxmlformats.org/markup-compatibility/2006">
          <mc:Choice Requires="x14">
            <control shapeId="1054" r:id="rId20" name="Check Box 30">
              <controlPr defaultSize="0" autoFill="0" autoLine="0" autoPict="0" altText="">
                <anchor moveWithCells="1">
                  <from>
                    <xdr:col>14</xdr:col>
                    <xdr:colOff>44450</xdr:colOff>
                    <xdr:row>41</xdr:row>
                    <xdr:rowOff>0</xdr:rowOff>
                  </from>
                  <to>
                    <xdr:col>15</xdr:col>
                    <xdr:colOff>57150</xdr:colOff>
                    <xdr:row>42</xdr:row>
                    <xdr:rowOff>19050</xdr:rowOff>
                  </to>
                </anchor>
              </controlPr>
            </control>
          </mc:Choice>
        </mc:AlternateContent>
        <mc:AlternateContent xmlns:mc="http://schemas.openxmlformats.org/markup-compatibility/2006">
          <mc:Choice Requires="x14">
            <control shapeId="1055" r:id="rId21" name="Check Box 31">
              <controlPr defaultSize="0" autoFill="0" autoLine="0" autoPict="0" altText="">
                <anchor moveWithCells="1">
                  <from>
                    <xdr:col>14</xdr:col>
                    <xdr:colOff>44450</xdr:colOff>
                    <xdr:row>40</xdr:row>
                    <xdr:rowOff>0</xdr:rowOff>
                  </from>
                  <to>
                    <xdr:col>15</xdr:col>
                    <xdr:colOff>57150</xdr:colOff>
                    <xdr:row>41</xdr:row>
                    <xdr:rowOff>19050</xdr:rowOff>
                  </to>
                </anchor>
              </controlPr>
            </control>
          </mc:Choice>
        </mc:AlternateContent>
        <mc:AlternateContent xmlns:mc="http://schemas.openxmlformats.org/markup-compatibility/2006">
          <mc:Choice Requires="x14">
            <control shapeId="1056" r:id="rId22" name="Check Box 32">
              <controlPr defaultSize="0" autoFill="0" autoLine="0" autoPict="0" altText="">
                <anchor moveWithCells="1">
                  <from>
                    <xdr:col>14</xdr:col>
                    <xdr:colOff>44450</xdr:colOff>
                    <xdr:row>39</xdr:row>
                    <xdr:rowOff>0</xdr:rowOff>
                  </from>
                  <to>
                    <xdr:col>15</xdr:col>
                    <xdr:colOff>57150</xdr:colOff>
                    <xdr:row>40</xdr:row>
                    <xdr:rowOff>25400</xdr:rowOff>
                  </to>
                </anchor>
              </controlPr>
            </control>
          </mc:Choice>
        </mc:AlternateContent>
        <mc:AlternateContent xmlns:mc="http://schemas.openxmlformats.org/markup-compatibility/2006">
          <mc:Choice Requires="x14">
            <control shapeId="1057" r:id="rId23" name="Check Box 33">
              <controlPr defaultSize="0" autoFill="0" autoLine="0" autoPict="0" altText="">
                <anchor moveWithCells="1">
                  <from>
                    <xdr:col>14</xdr:col>
                    <xdr:colOff>44450</xdr:colOff>
                    <xdr:row>38</xdr:row>
                    <xdr:rowOff>0</xdr:rowOff>
                  </from>
                  <to>
                    <xdr:col>15</xdr:col>
                    <xdr:colOff>57150</xdr:colOff>
                    <xdr:row>39</xdr:row>
                    <xdr:rowOff>25400</xdr:rowOff>
                  </to>
                </anchor>
              </controlPr>
            </control>
          </mc:Choice>
        </mc:AlternateContent>
        <mc:AlternateContent xmlns:mc="http://schemas.openxmlformats.org/markup-compatibility/2006">
          <mc:Choice Requires="x14">
            <control shapeId="1058" r:id="rId24" name="Check Box 34">
              <controlPr defaultSize="0" autoFill="0" autoLine="0" autoPict="0" altText="">
                <anchor moveWithCells="1">
                  <from>
                    <xdr:col>14</xdr:col>
                    <xdr:colOff>44450</xdr:colOff>
                    <xdr:row>37</xdr:row>
                    <xdr:rowOff>0</xdr:rowOff>
                  </from>
                  <to>
                    <xdr:col>15</xdr:col>
                    <xdr:colOff>57150</xdr:colOff>
                    <xdr:row>38</xdr:row>
                    <xdr:rowOff>25400</xdr:rowOff>
                  </to>
                </anchor>
              </controlPr>
            </control>
          </mc:Choice>
        </mc:AlternateContent>
        <mc:AlternateContent xmlns:mc="http://schemas.openxmlformats.org/markup-compatibility/2006">
          <mc:Choice Requires="x14">
            <control shapeId="1060" r:id="rId25" name="Check Box 36">
              <controlPr defaultSize="0" autoFill="0" autoLine="0" autoPict="0" altText="">
                <anchor moveWithCells="1">
                  <from>
                    <xdr:col>14</xdr:col>
                    <xdr:colOff>44450</xdr:colOff>
                    <xdr:row>31</xdr:row>
                    <xdr:rowOff>0</xdr:rowOff>
                  </from>
                  <to>
                    <xdr:col>15</xdr:col>
                    <xdr:colOff>57150</xdr:colOff>
                    <xdr:row>32</xdr:row>
                    <xdr:rowOff>19050</xdr:rowOff>
                  </to>
                </anchor>
              </controlPr>
            </control>
          </mc:Choice>
        </mc:AlternateContent>
        <mc:AlternateContent xmlns:mc="http://schemas.openxmlformats.org/markup-compatibility/2006">
          <mc:Choice Requires="x14">
            <control shapeId="1061" r:id="rId26" name="Check Box 37">
              <controlPr defaultSize="0" autoFill="0" autoLine="0" autoPict="0" altText="">
                <anchor moveWithCells="1">
                  <from>
                    <xdr:col>14</xdr:col>
                    <xdr:colOff>44450</xdr:colOff>
                    <xdr:row>30</xdr:row>
                    <xdr:rowOff>0</xdr:rowOff>
                  </from>
                  <to>
                    <xdr:col>15</xdr:col>
                    <xdr:colOff>57150</xdr:colOff>
                    <xdr:row>31</xdr:row>
                    <xdr:rowOff>19050</xdr:rowOff>
                  </to>
                </anchor>
              </controlPr>
            </control>
          </mc:Choice>
        </mc:AlternateContent>
        <mc:AlternateContent xmlns:mc="http://schemas.openxmlformats.org/markup-compatibility/2006">
          <mc:Choice Requires="x14">
            <control shapeId="1062" r:id="rId27" name="Check Box 38">
              <controlPr defaultSize="0" autoFill="0" autoLine="0" autoPict="0" altText="">
                <anchor moveWithCells="1">
                  <from>
                    <xdr:col>14</xdr:col>
                    <xdr:colOff>44450</xdr:colOff>
                    <xdr:row>29</xdr:row>
                    <xdr:rowOff>0</xdr:rowOff>
                  </from>
                  <to>
                    <xdr:col>15</xdr:col>
                    <xdr:colOff>57150</xdr:colOff>
                    <xdr:row>30</xdr:row>
                    <xdr:rowOff>19050</xdr:rowOff>
                  </to>
                </anchor>
              </controlPr>
            </control>
          </mc:Choice>
        </mc:AlternateContent>
        <mc:AlternateContent xmlns:mc="http://schemas.openxmlformats.org/markup-compatibility/2006">
          <mc:Choice Requires="x14">
            <control shapeId="1063" r:id="rId28" name="Check Box 39">
              <controlPr defaultSize="0" autoFill="0" autoLine="0" autoPict="0" altText="">
                <anchor moveWithCells="1">
                  <from>
                    <xdr:col>14</xdr:col>
                    <xdr:colOff>44450</xdr:colOff>
                    <xdr:row>28</xdr:row>
                    <xdr:rowOff>0</xdr:rowOff>
                  </from>
                  <to>
                    <xdr:col>15</xdr:col>
                    <xdr:colOff>57150</xdr:colOff>
                    <xdr:row>29</xdr:row>
                    <xdr:rowOff>25400</xdr:rowOff>
                  </to>
                </anchor>
              </controlPr>
            </control>
          </mc:Choice>
        </mc:AlternateContent>
        <mc:AlternateContent xmlns:mc="http://schemas.openxmlformats.org/markup-compatibility/2006">
          <mc:Choice Requires="x14">
            <control shapeId="1064" r:id="rId29" name="Check Box 40">
              <controlPr defaultSize="0" autoFill="0" autoLine="0" autoPict="0" altText="">
                <anchor moveWithCells="1">
                  <from>
                    <xdr:col>14</xdr:col>
                    <xdr:colOff>44450</xdr:colOff>
                    <xdr:row>27</xdr:row>
                    <xdr:rowOff>0</xdr:rowOff>
                  </from>
                  <to>
                    <xdr:col>15</xdr:col>
                    <xdr:colOff>57150</xdr:colOff>
                    <xdr:row>28</xdr:row>
                    <xdr:rowOff>19050</xdr:rowOff>
                  </to>
                </anchor>
              </controlPr>
            </control>
          </mc:Choice>
        </mc:AlternateContent>
        <mc:AlternateContent xmlns:mc="http://schemas.openxmlformats.org/markup-compatibility/2006">
          <mc:Choice Requires="x14">
            <control shapeId="1065" r:id="rId30" name="Check Box 41">
              <controlPr defaultSize="0" autoFill="0" autoLine="0" autoPict="0" altText="">
                <anchor moveWithCells="1">
                  <from>
                    <xdr:col>14</xdr:col>
                    <xdr:colOff>44450</xdr:colOff>
                    <xdr:row>26</xdr:row>
                    <xdr:rowOff>0</xdr:rowOff>
                  </from>
                  <to>
                    <xdr:col>15</xdr:col>
                    <xdr:colOff>57150</xdr:colOff>
                    <xdr:row>27</xdr:row>
                    <xdr:rowOff>25400</xdr:rowOff>
                  </to>
                </anchor>
              </controlPr>
            </control>
          </mc:Choice>
        </mc:AlternateContent>
        <mc:AlternateContent xmlns:mc="http://schemas.openxmlformats.org/markup-compatibility/2006">
          <mc:Choice Requires="x14">
            <control shapeId="1066" r:id="rId31" name="Check Box 42">
              <controlPr defaultSize="0" autoFill="0" autoLine="0" autoPict="0" altText="">
                <anchor moveWithCells="1">
                  <from>
                    <xdr:col>14</xdr:col>
                    <xdr:colOff>44450</xdr:colOff>
                    <xdr:row>25</xdr:row>
                    <xdr:rowOff>0</xdr:rowOff>
                  </from>
                  <to>
                    <xdr:col>15</xdr:col>
                    <xdr:colOff>57150</xdr:colOff>
                    <xdr:row>26</xdr:row>
                    <xdr:rowOff>19050</xdr:rowOff>
                  </to>
                </anchor>
              </controlPr>
            </control>
          </mc:Choice>
        </mc:AlternateContent>
        <mc:AlternateContent xmlns:mc="http://schemas.openxmlformats.org/markup-compatibility/2006">
          <mc:Choice Requires="x14">
            <control shapeId="1067" r:id="rId32" name="Check Box 43">
              <controlPr defaultSize="0" autoFill="0" autoLine="0" autoPict="0" altText="">
                <anchor moveWithCells="1">
                  <from>
                    <xdr:col>14</xdr:col>
                    <xdr:colOff>44450</xdr:colOff>
                    <xdr:row>24</xdr:row>
                    <xdr:rowOff>0</xdr:rowOff>
                  </from>
                  <to>
                    <xdr:col>15</xdr:col>
                    <xdr:colOff>57150</xdr:colOff>
                    <xdr:row>25</xdr:row>
                    <xdr:rowOff>19050</xdr:rowOff>
                  </to>
                </anchor>
              </controlPr>
            </control>
          </mc:Choice>
        </mc:AlternateContent>
        <mc:AlternateContent xmlns:mc="http://schemas.openxmlformats.org/markup-compatibility/2006">
          <mc:Choice Requires="x14">
            <control shapeId="1068" r:id="rId33" name="Check Box 44">
              <controlPr defaultSize="0" autoFill="0" autoLine="0" autoPict="0" altText="">
                <anchor moveWithCells="1">
                  <from>
                    <xdr:col>14</xdr:col>
                    <xdr:colOff>44450</xdr:colOff>
                    <xdr:row>23</xdr:row>
                    <xdr:rowOff>0</xdr:rowOff>
                  </from>
                  <to>
                    <xdr:col>15</xdr:col>
                    <xdr:colOff>57150</xdr:colOff>
                    <xdr:row>24</xdr:row>
                    <xdr:rowOff>19050</xdr:rowOff>
                  </to>
                </anchor>
              </controlPr>
            </control>
          </mc:Choice>
        </mc:AlternateContent>
        <mc:AlternateContent xmlns:mc="http://schemas.openxmlformats.org/markup-compatibility/2006">
          <mc:Choice Requires="x14">
            <control shapeId="1069" r:id="rId34" name="Check Box 45">
              <controlPr defaultSize="0" autoFill="0" autoLine="0" autoPict="0" altText="">
                <anchor moveWithCells="1">
                  <from>
                    <xdr:col>14</xdr:col>
                    <xdr:colOff>44450</xdr:colOff>
                    <xdr:row>22</xdr:row>
                    <xdr:rowOff>0</xdr:rowOff>
                  </from>
                  <to>
                    <xdr:col>15</xdr:col>
                    <xdr:colOff>57150</xdr:colOff>
                    <xdr:row>23</xdr:row>
                    <xdr:rowOff>19050</xdr:rowOff>
                  </to>
                </anchor>
              </controlPr>
            </control>
          </mc:Choice>
        </mc:AlternateContent>
        <mc:AlternateContent xmlns:mc="http://schemas.openxmlformats.org/markup-compatibility/2006">
          <mc:Choice Requires="x14">
            <control shapeId="1070" r:id="rId35" name="Check Box 46">
              <controlPr defaultSize="0" autoFill="0" autoLine="0" autoPict="0" altText="">
                <anchor moveWithCells="1">
                  <from>
                    <xdr:col>14</xdr:col>
                    <xdr:colOff>44450</xdr:colOff>
                    <xdr:row>21</xdr:row>
                    <xdr:rowOff>0</xdr:rowOff>
                  </from>
                  <to>
                    <xdr:col>15</xdr:col>
                    <xdr:colOff>57150</xdr:colOff>
                    <xdr:row>22</xdr:row>
                    <xdr:rowOff>19050</xdr:rowOff>
                  </to>
                </anchor>
              </controlPr>
            </control>
          </mc:Choice>
        </mc:AlternateContent>
        <mc:AlternateContent xmlns:mc="http://schemas.openxmlformats.org/markup-compatibility/2006">
          <mc:Choice Requires="x14">
            <control shapeId="1071" r:id="rId36" name="Check Box 47">
              <controlPr defaultSize="0" autoFill="0" autoLine="0" autoPict="0" altText="">
                <anchor moveWithCells="1">
                  <from>
                    <xdr:col>14</xdr:col>
                    <xdr:colOff>44450</xdr:colOff>
                    <xdr:row>20</xdr:row>
                    <xdr:rowOff>0</xdr:rowOff>
                  </from>
                  <to>
                    <xdr:col>15</xdr:col>
                    <xdr:colOff>57150</xdr:colOff>
                    <xdr:row>21</xdr:row>
                    <xdr:rowOff>19050</xdr:rowOff>
                  </to>
                </anchor>
              </controlPr>
            </control>
          </mc:Choice>
        </mc:AlternateContent>
        <mc:AlternateContent xmlns:mc="http://schemas.openxmlformats.org/markup-compatibility/2006">
          <mc:Choice Requires="x14">
            <control shapeId="1072" r:id="rId37" name="Check Box 48">
              <controlPr defaultSize="0" autoFill="0" autoLine="0" autoPict="0" altText="">
                <anchor moveWithCells="1">
                  <from>
                    <xdr:col>14</xdr:col>
                    <xdr:colOff>44450</xdr:colOff>
                    <xdr:row>19</xdr:row>
                    <xdr:rowOff>0</xdr:rowOff>
                  </from>
                  <to>
                    <xdr:col>15</xdr:col>
                    <xdr:colOff>57150</xdr:colOff>
                    <xdr:row>20</xdr:row>
                    <xdr:rowOff>25400</xdr:rowOff>
                  </to>
                </anchor>
              </controlPr>
            </control>
          </mc:Choice>
        </mc:AlternateContent>
        <mc:AlternateContent xmlns:mc="http://schemas.openxmlformats.org/markup-compatibility/2006">
          <mc:Choice Requires="x14">
            <control shapeId="1073" r:id="rId38" name="Check Box 49">
              <controlPr defaultSize="0" autoFill="0" autoLine="0" autoPict="0" altText="">
                <anchor moveWithCells="1">
                  <from>
                    <xdr:col>14</xdr:col>
                    <xdr:colOff>44450</xdr:colOff>
                    <xdr:row>16</xdr:row>
                    <xdr:rowOff>0</xdr:rowOff>
                  </from>
                  <to>
                    <xdr:col>15</xdr:col>
                    <xdr:colOff>57150</xdr:colOff>
                    <xdr:row>17</xdr:row>
                    <xdr:rowOff>25400</xdr:rowOff>
                  </to>
                </anchor>
              </controlPr>
            </control>
          </mc:Choice>
        </mc:AlternateContent>
        <mc:AlternateContent xmlns:mc="http://schemas.openxmlformats.org/markup-compatibility/2006">
          <mc:Choice Requires="x14">
            <control shapeId="1075" r:id="rId39" name="Check Box 51">
              <controlPr defaultSize="0" autoFill="0" autoLine="0" autoPict="0" altText="">
                <anchor moveWithCells="1">
                  <from>
                    <xdr:col>14</xdr:col>
                    <xdr:colOff>44450</xdr:colOff>
                    <xdr:row>18</xdr:row>
                    <xdr:rowOff>0</xdr:rowOff>
                  </from>
                  <to>
                    <xdr:col>15</xdr:col>
                    <xdr:colOff>57150</xdr:colOff>
                    <xdr:row>19</xdr:row>
                    <xdr:rowOff>25400</xdr:rowOff>
                  </to>
                </anchor>
              </controlPr>
            </control>
          </mc:Choice>
        </mc:AlternateContent>
        <mc:AlternateContent xmlns:mc="http://schemas.openxmlformats.org/markup-compatibility/2006">
          <mc:Choice Requires="x14">
            <control shapeId="1076" r:id="rId40" name="Check Box 52">
              <controlPr defaultSize="0" autoFill="0" autoLine="0" autoPict="0" altText="">
                <anchor moveWithCells="1">
                  <from>
                    <xdr:col>14</xdr:col>
                    <xdr:colOff>44450</xdr:colOff>
                    <xdr:row>16</xdr:row>
                    <xdr:rowOff>0</xdr:rowOff>
                  </from>
                  <to>
                    <xdr:col>15</xdr:col>
                    <xdr:colOff>57150</xdr:colOff>
                    <xdr:row>17</xdr:row>
                    <xdr:rowOff>25400</xdr:rowOff>
                  </to>
                </anchor>
              </controlPr>
            </control>
          </mc:Choice>
        </mc:AlternateContent>
        <mc:AlternateContent xmlns:mc="http://schemas.openxmlformats.org/markup-compatibility/2006">
          <mc:Choice Requires="x14">
            <control shapeId="1077" r:id="rId41" name="Check Box 53">
              <controlPr defaultSize="0" autoFill="0" autoLine="0" autoPict="0" altText="">
                <anchor moveWithCells="1">
                  <from>
                    <xdr:col>14</xdr:col>
                    <xdr:colOff>44450</xdr:colOff>
                    <xdr:row>12</xdr:row>
                    <xdr:rowOff>0</xdr:rowOff>
                  </from>
                  <to>
                    <xdr:col>15</xdr:col>
                    <xdr:colOff>57150</xdr:colOff>
                    <xdr:row>13</xdr:row>
                    <xdr:rowOff>25400</xdr:rowOff>
                  </to>
                </anchor>
              </controlPr>
            </control>
          </mc:Choice>
        </mc:AlternateContent>
        <mc:AlternateContent xmlns:mc="http://schemas.openxmlformats.org/markup-compatibility/2006">
          <mc:Choice Requires="x14">
            <control shapeId="1078" r:id="rId42" name="Check Box 54">
              <controlPr defaultSize="0" autoFill="0" autoLine="0" autoPict="0" altText="">
                <anchor moveWithCells="1">
                  <from>
                    <xdr:col>14</xdr:col>
                    <xdr:colOff>44450</xdr:colOff>
                    <xdr:row>11</xdr:row>
                    <xdr:rowOff>0</xdr:rowOff>
                  </from>
                  <to>
                    <xdr:col>15</xdr:col>
                    <xdr:colOff>57150</xdr:colOff>
                    <xdr:row>12</xdr:row>
                    <xdr:rowOff>25400</xdr:rowOff>
                  </to>
                </anchor>
              </controlPr>
            </control>
          </mc:Choice>
        </mc:AlternateContent>
        <mc:AlternateContent xmlns:mc="http://schemas.openxmlformats.org/markup-compatibility/2006">
          <mc:Choice Requires="x14">
            <control shapeId="1079" r:id="rId43" name="Check Box 55">
              <controlPr defaultSize="0" autoFill="0" autoLine="0" autoPict="0" altText="">
                <anchor moveWithCells="1">
                  <from>
                    <xdr:col>14</xdr:col>
                    <xdr:colOff>44450</xdr:colOff>
                    <xdr:row>10</xdr:row>
                    <xdr:rowOff>0</xdr:rowOff>
                  </from>
                  <to>
                    <xdr:col>15</xdr:col>
                    <xdr:colOff>57150</xdr:colOff>
                    <xdr:row>11</xdr:row>
                    <xdr:rowOff>25400</xdr:rowOff>
                  </to>
                </anchor>
              </controlPr>
            </control>
          </mc:Choice>
        </mc:AlternateContent>
        <mc:AlternateContent xmlns:mc="http://schemas.openxmlformats.org/markup-compatibility/2006">
          <mc:Choice Requires="x14">
            <control shapeId="1081" r:id="rId44" name="Check Box 57">
              <controlPr defaultSize="0" autoFill="0" autoLine="0" autoPict="0" altText="">
                <anchor moveWithCells="1">
                  <from>
                    <xdr:col>14</xdr:col>
                    <xdr:colOff>44450</xdr:colOff>
                    <xdr:row>7</xdr:row>
                    <xdr:rowOff>0</xdr:rowOff>
                  </from>
                  <to>
                    <xdr:col>15</xdr:col>
                    <xdr:colOff>57150</xdr:colOff>
                    <xdr:row>8</xdr:row>
                    <xdr:rowOff>25400</xdr:rowOff>
                  </to>
                </anchor>
              </controlPr>
            </control>
          </mc:Choice>
        </mc:AlternateContent>
        <mc:AlternateContent xmlns:mc="http://schemas.openxmlformats.org/markup-compatibility/2006">
          <mc:Choice Requires="x14">
            <control shapeId="1082" r:id="rId45" name="Check Box 58">
              <controlPr defaultSize="0" autoFill="0" autoLine="0" autoPict="0" altText="">
                <anchor moveWithCells="1">
                  <from>
                    <xdr:col>14</xdr:col>
                    <xdr:colOff>44450</xdr:colOff>
                    <xdr:row>7</xdr:row>
                    <xdr:rowOff>0</xdr:rowOff>
                  </from>
                  <to>
                    <xdr:col>15</xdr:col>
                    <xdr:colOff>57150</xdr:colOff>
                    <xdr:row>8</xdr:row>
                    <xdr:rowOff>25400</xdr:rowOff>
                  </to>
                </anchor>
              </controlPr>
            </control>
          </mc:Choice>
        </mc:AlternateContent>
        <mc:AlternateContent xmlns:mc="http://schemas.openxmlformats.org/markup-compatibility/2006">
          <mc:Choice Requires="x14">
            <control shapeId="1083" r:id="rId46" name="Check Box 59">
              <controlPr defaultSize="0" autoFill="0" autoLine="0" autoPict="0" altText="">
                <anchor moveWithCells="1">
                  <from>
                    <xdr:col>14</xdr:col>
                    <xdr:colOff>44450</xdr:colOff>
                    <xdr:row>5</xdr:row>
                    <xdr:rowOff>107950</xdr:rowOff>
                  </from>
                  <to>
                    <xdr:col>15</xdr:col>
                    <xdr:colOff>57150</xdr:colOff>
                    <xdr:row>6</xdr:row>
                    <xdr:rowOff>139700</xdr:rowOff>
                  </to>
                </anchor>
              </controlPr>
            </control>
          </mc:Choice>
        </mc:AlternateContent>
        <mc:AlternateContent xmlns:mc="http://schemas.openxmlformats.org/markup-compatibility/2006">
          <mc:Choice Requires="x14">
            <control shapeId="1087" r:id="rId47" name="Check Box 63">
              <controlPr defaultSize="0" autoFill="0" autoLine="0" autoPict="0" altText="">
                <anchor moveWithCells="1">
                  <from>
                    <xdr:col>14</xdr:col>
                    <xdr:colOff>44450</xdr:colOff>
                    <xdr:row>42</xdr:row>
                    <xdr:rowOff>0</xdr:rowOff>
                  </from>
                  <to>
                    <xdr:col>15</xdr:col>
                    <xdr:colOff>57150</xdr:colOff>
                    <xdr:row>43</xdr:row>
                    <xdr:rowOff>31750</xdr:rowOff>
                  </to>
                </anchor>
              </controlPr>
            </control>
          </mc:Choice>
        </mc:AlternateContent>
        <mc:AlternateContent xmlns:mc="http://schemas.openxmlformats.org/markup-compatibility/2006">
          <mc:Choice Requires="x14">
            <control shapeId="1084" r:id="rId48" name="Check Box 60">
              <controlPr defaultSize="0" autoFill="0" autoLine="0" autoPict="0" altText="">
                <anchor moveWithCells="1">
                  <from>
                    <xdr:col>14</xdr:col>
                    <xdr:colOff>44450</xdr:colOff>
                    <xdr:row>34</xdr:row>
                    <xdr:rowOff>0</xdr:rowOff>
                  </from>
                  <to>
                    <xdr:col>15</xdr:col>
                    <xdr:colOff>57150</xdr:colOff>
                    <xdr:row>35</xdr:row>
                    <xdr:rowOff>25400</xdr:rowOff>
                  </to>
                </anchor>
              </controlPr>
            </control>
          </mc:Choice>
        </mc:AlternateContent>
        <mc:AlternateContent xmlns:mc="http://schemas.openxmlformats.org/markup-compatibility/2006">
          <mc:Choice Requires="x14">
            <control shapeId="1085" r:id="rId49" name="Check Box 61">
              <controlPr defaultSize="0" autoFill="0" autoLine="0" autoPict="0" altText="">
                <anchor moveWithCells="1">
                  <from>
                    <xdr:col>14</xdr:col>
                    <xdr:colOff>44450</xdr:colOff>
                    <xdr:row>33</xdr:row>
                    <xdr:rowOff>0</xdr:rowOff>
                  </from>
                  <to>
                    <xdr:col>15</xdr:col>
                    <xdr:colOff>57150</xdr:colOff>
                    <xdr:row>34</xdr:row>
                    <xdr:rowOff>25400</xdr:rowOff>
                  </to>
                </anchor>
              </controlPr>
            </control>
          </mc:Choice>
        </mc:AlternateContent>
        <mc:AlternateContent xmlns:mc="http://schemas.openxmlformats.org/markup-compatibility/2006">
          <mc:Choice Requires="x14">
            <control shapeId="1094" r:id="rId50" name="Check Box 70">
              <controlPr defaultSize="0" autoFill="0" autoLine="0" autoPict="0" altText="">
                <anchor moveWithCells="1">
                  <from>
                    <xdr:col>7</xdr:col>
                    <xdr:colOff>50800</xdr:colOff>
                    <xdr:row>29</xdr:row>
                    <xdr:rowOff>6350</xdr:rowOff>
                  </from>
                  <to>
                    <xdr:col>9</xdr:col>
                    <xdr:colOff>0</xdr:colOff>
                    <xdr:row>30</xdr:row>
                    <xdr:rowOff>25400</xdr:rowOff>
                  </to>
                </anchor>
              </controlPr>
            </control>
          </mc:Choice>
        </mc:AlternateContent>
        <mc:AlternateContent xmlns:mc="http://schemas.openxmlformats.org/markup-compatibility/2006">
          <mc:Choice Requires="x14">
            <control shapeId="1095" r:id="rId51" name="Check Box 71">
              <controlPr defaultSize="0" autoFill="0" autoLine="0" autoPict="0" altText="">
                <anchor moveWithCells="1">
                  <from>
                    <xdr:col>14</xdr:col>
                    <xdr:colOff>44450</xdr:colOff>
                    <xdr:row>8</xdr:row>
                    <xdr:rowOff>0</xdr:rowOff>
                  </from>
                  <to>
                    <xdr:col>15</xdr:col>
                    <xdr:colOff>63500</xdr:colOff>
                    <xdr:row>9</xdr:row>
                    <xdr:rowOff>25400</xdr:rowOff>
                  </to>
                </anchor>
              </controlPr>
            </control>
          </mc:Choice>
        </mc:AlternateContent>
        <mc:AlternateContent xmlns:mc="http://schemas.openxmlformats.org/markup-compatibility/2006">
          <mc:Choice Requires="x14">
            <control shapeId="1098" r:id="rId52" name="Check Box 74">
              <controlPr defaultSize="0" autoFill="0" autoLine="0" autoPict="0" altText="">
                <anchor moveWithCells="1">
                  <from>
                    <xdr:col>14</xdr:col>
                    <xdr:colOff>44450</xdr:colOff>
                    <xdr:row>12</xdr:row>
                    <xdr:rowOff>184150</xdr:rowOff>
                  </from>
                  <to>
                    <xdr:col>15</xdr:col>
                    <xdr:colOff>57150</xdr:colOff>
                    <xdr:row>14</xdr:row>
                    <xdr:rowOff>19050</xdr:rowOff>
                  </to>
                </anchor>
              </controlPr>
            </control>
          </mc:Choice>
        </mc:AlternateContent>
        <mc:AlternateContent xmlns:mc="http://schemas.openxmlformats.org/markup-compatibility/2006">
          <mc:Choice Requires="x14">
            <control shapeId="1100" r:id="rId53" name="Check Box 76">
              <controlPr defaultSize="0" autoFill="0" autoLine="0" autoPict="0" altText="">
                <anchor moveWithCells="1">
                  <from>
                    <xdr:col>14</xdr:col>
                    <xdr:colOff>44450</xdr:colOff>
                    <xdr:row>13</xdr:row>
                    <xdr:rowOff>171450</xdr:rowOff>
                  </from>
                  <to>
                    <xdr:col>15</xdr:col>
                    <xdr:colOff>57150</xdr:colOff>
                    <xdr:row>15</xdr:row>
                    <xdr:rowOff>6350</xdr:rowOff>
                  </to>
                </anchor>
              </controlPr>
            </control>
          </mc:Choice>
        </mc:AlternateContent>
        <mc:AlternateContent xmlns:mc="http://schemas.openxmlformats.org/markup-compatibility/2006">
          <mc:Choice Requires="x14">
            <control shapeId="1102" r:id="rId54" name="Check Box 78">
              <controlPr defaultSize="0" autoFill="0" autoLine="0" autoPict="0" altText="">
                <anchor moveWithCells="1">
                  <from>
                    <xdr:col>7</xdr:col>
                    <xdr:colOff>50800</xdr:colOff>
                    <xdr:row>31</xdr:row>
                    <xdr:rowOff>88900</xdr:rowOff>
                  </from>
                  <to>
                    <xdr:col>9</xdr:col>
                    <xdr:colOff>0</xdr:colOff>
                    <xdr:row>32</xdr:row>
                    <xdr:rowOff>114300</xdr:rowOff>
                  </to>
                </anchor>
              </controlPr>
            </control>
          </mc:Choice>
        </mc:AlternateContent>
        <mc:AlternateContent xmlns:mc="http://schemas.openxmlformats.org/markup-compatibility/2006">
          <mc:Choice Requires="x14">
            <control shapeId="1103" r:id="rId55" name="Check Box 79">
              <controlPr defaultSize="0" autoFill="0" autoLine="0" autoPict="0" altText="">
                <anchor moveWithCells="1">
                  <from>
                    <xdr:col>14</xdr:col>
                    <xdr:colOff>44450</xdr:colOff>
                    <xdr:row>16</xdr:row>
                    <xdr:rowOff>184150</xdr:rowOff>
                  </from>
                  <to>
                    <xdr:col>15</xdr:col>
                    <xdr:colOff>57150</xdr:colOff>
                    <xdr:row>18</xdr:row>
                    <xdr:rowOff>6350</xdr:rowOff>
                  </to>
                </anchor>
              </controlPr>
            </control>
          </mc:Choice>
        </mc:AlternateContent>
        <mc:AlternateContent xmlns:mc="http://schemas.openxmlformats.org/markup-compatibility/2006">
          <mc:Choice Requires="x14">
            <control shapeId="1104" r:id="rId56" name="Check Box 80">
              <controlPr defaultSize="0" autoFill="0" autoLine="0" autoPict="0" altText="">
                <anchor moveWithCells="1">
                  <from>
                    <xdr:col>14</xdr:col>
                    <xdr:colOff>44450</xdr:colOff>
                    <xdr:row>36</xdr:row>
                    <xdr:rowOff>0</xdr:rowOff>
                  </from>
                  <to>
                    <xdr:col>15</xdr:col>
                    <xdr:colOff>57150</xdr:colOff>
                    <xdr:row>37</xdr:row>
                    <xdr:rowOff>25400</xdr:rowOff>
                  </to>
                </anchor>
              </controlPr>
            </control>
          </mc:Choice>
        </mc:AlternateContent>
        <mc:AlternateContent xmlns:mc="http://schemas.openxmlformats.org/markup-compatibility/2006">
          <mc:Choice Requires="x14">
            <control shapeId="1026" r:id="rId57" name="Check Box 2">
              <controlPr defaultSize="0" autoFill="0" autoLine="0" autoPict="0" altText="">
                <anchor moveWithCells="1">
                  <from>
                    <xdr:col>7</xdr:col>
                    <xdr:colOff>50800</xdr:colOff>
                    <xdr:row>9</xdr:row>
                    <xdr:rowOff>0</xdr:rowOff>
                  </from>
                  <to>
                    <xdr:col>9</xdr:col>
                    <xdr:colOff>0</xdr:colOff>
                    <xdr:row>10</xdr:row>
                    <xdr:rowOff>25400</xdr:rowOff>
                  </to>
                </anchor>
              </controlPr>
            </control>
          </mc:Choice>
        </mc:AlternateContent>
        <mc:AlternateContent xmlns:mc="http://schemas.openxmlformats.org/markup-compatibility/2006">
          <mc:Choice Requires="x14">
            <control shapeId="1105" r:id="rId58" name="Button 81">
              <controlPr defaultSize="0" print="0" autoFill="0" autoPict="0" macro="[0]!ClearCheckBoxes">
                <anchor moveWithCells="1" sizeWithCells="1">
                  <from>
                    <xdr:col>0</xdr:col>
                    <xdr:colOff>19050</xdr:colOff>
                    <xdr:row>62</xdr:row>
                    <xdr:rowOff>88900</xdr:rowOff>
                  </from>
                  <to>
                    <xdr:col>0</xdr:col>
                    <xdr:colOff>1181100</xdr:colOff>
                    <xdr:row>63</xdr:row>
                    <xdr:rowOff>133350</xdr:rowOff>
                  </to>
                </anchor>
              </controlPr>
            </control>
          </mc:Choice>
        </mc:AlternateContent>
        <mc:AlternateContent xmlns:mc="http://schemas.openxmlformats.org/markup-compatibility/2006">
          <mc:Choice Requires="x14">
            <control shapeId="1109" r:id="rId59" name="Check Box 85">
              <controlPr defaultSize="0" autoFill="0" autoLine="0" autoPict="0">
                <anchor moveWithCells="1">
                  <from>
                    <xdr:col>7</xdr:col>
                    <xdr:colOff>50800</xdr:colOff>
                    <xdr:row>38</xdr:row>
                    <xdr:rowOff>0</xdr:rowOff>
                  </from>
                  <to>
                    <xdr:col>9</xdr:col>
                    <xdr:colOff>0</xdr:colOff>
                    <xdr:row>39</xdr:row>
                    <xdr:rowOff>25400</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7</xdr:col>
                    <xdr:colOff>50800</xdr:colOff>
                    <xdr:row>38</xdr:row>
                    <xdr:rowOff>184150</xdr:rowOff>
                  </from>
                  <to>
                    <xdr:col>9</xdr:col>
                    <xdr:colOff>0</xdr:colOff>
                    <xdr:row>40</xdr:row>
                    <xdr:rowOff>19050</xdr:rowOff>
                  </to>
                </anchor>
              </controlPr>
            </control>
          </mc:Choice>
        </mc:AlternateContent>
        <mc:AlternateContent xmlns:mc="http://schemas.openxmlformats.org/markup-compatibility/2006">
          <mc:Choice Requires="x14">
            <control shapeId="1111" r:id="rId61" name="Check Box 87">
              <controlPr defaultSize="0" autoFill="0" autoLine="0" autoPict="0" altText="">
                <anchor moveWithCells="1">
                  <from>
                    <xdr:col>14</xdr:col>
                    <xdr:colOff>44450</xdr:colOff>
                    <xdr:row>35</xdr:row>
                    <xdr:rowOff>0</xdr:rowOff>
                  </from>
                  <to>
                    <xdr:col>15</xdr:col>
                    <xdr:colOff>57150</xdr:colOff>
                    <xdr:row>36</xdr:row>
                    <xdr:rowOff>44450</xdr:rowOff>
                  </to>
                </anchor>
              </controlPr>
            </control>
          </mc:Choice>
        </mc:AlternateContent>
        <mc:AlternateContent xmlns:mc="http://schemas.openxmlformats.org/markup-compatibility/2006">
          <mc:Choice Requires="x14">
            <control shapeId="1112" r:id="rId62" name="Button 88">
              <controlPr defaultSize="0" print="0" autoFill="0" autoPict="0" macro="[0]!ClearCheckBoxes">
                <anchor moveWithCells="1" sizeWithCells="1">
                  <from>
                    <xdr:col>9</xdr:col>
                    <xdr:colOff>6350</xdr:colOff>
                    <xdr:row>3</xdr:row>
                    <xdr:rowOff>19050</xdr:rowOff>
                  </from>
                  <to>
                    <xdr:col>9</xdr:col>
                    <xdr:colOff>1606550</xdr:colOff>
                    <xdr:row>3</xdr:row>
                    <xdr:rowOff>171450</xdr:rowOff>
                  </to>
                </anchor>
              </controlPr>
            </control>
          </mc:Choice>
        </mc:AlternateContent>
        <mc:AlternateContent xmlns:mc="http://schemas.openxmlformats.org/markup-compatibility/2006">
          <mc:Choice Requires="x14">
            <control shapeId="1113" r:id="rId63" name="Button 89">
              <controlPr defaultSize="0" print="0" autoFill="0" autoPict="0" macro="[0]!AddCheckBoxes">
                <anchor moveWithCells="1" sizeWithCells="1">
                  <from>
                    <xdr:col>9</xdr:col>
                    <xdr:colOff>1638300</xdr:colOff>
                    <xdr:row>3</xdr:row>
                    <xdr:rowOff>19050</xdr:rowOff>
                  </from>
                  <to>
                    <xdr:col>9</xdr:col>
                    <xdr:colOff>2800350</xdr:colOff>
                    <xdr:row>3</xdr:row>
                    <xdr:rowOff>171450</xdr:rowOff>
                  </to>
                </anchor>
              </controlPr>
            </control>
          </mc:Choice>
        </mc:AlternateContent>
        <mc:AlternateContent xmlns:mc="http://schemas.openxmlformats.org/markup-compatibility/2006">
          <mc:Choice Requires="x14">
            <control shapeId="1114" r:id="rId64" name="Button 90">
              <controlPr defaultSize="0" print="0" autoFill="0" autoPict="0" macro="[0]!ClearCheckBoxesBelow">
                <anchor moveWithCells="1" sizeWithCells="1">
                  <from>
                    <xdr:col>9</xdr:col>
                    <xdr:colOff>2317750</xdr:colOff>
                    <xdr:row>32</xdr:row>
                    <xdr:rowOff>19050</xdr:rowOff>
                  </from>
                  <to>
                    <xdr:col>9</xdr:col>
                    <xdr:colOff>3314700</xdr:colOff>
                    <xdr:row>32</xdr:row>
                    <xdr:rowOff>171450</xdr:rowOff>
                  </to>
                </anchor>
              </controlPr>
            </control>
          </mc:Choice>
        </mc:AlternateContent>
        <mc:AlternateContent xmlns:mc="http://schemas.openxmlformats.org/markup-compatibility/2006">
          <mc:Choice Requires="x14">
            <control shapeId="1115" r:id="rId65" name="Check Box 91">
              <controlPr defaultSize="0" autoFill="0" autoLine="0" autoPict="0" altText="">
                <anchor moveWithCells="1">
                  <from>
                    <xdr:col>7</xdr:col>
                    <xdr:colOff>50800</xdr:colOff>
                    <xdr:row>10</xdr:row>
                    <xdr:rowOff>0</xdr:rowOff>
                  </from>
                  <to>
                    <xdr:col>9</xdr:col>
                    <xdr:colOff>0</xdr:colOff>
                    <xdr:row>11</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vt:lpstr>
      <vt:lpstr>Checklist!Print_Area</vt:lpstr>
    </vt:vector>
  </TitlesOfParts>
  <Manager/>
  <Company>University of Central Florida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McKee</dc:creator>
  <cp:keywords/>
  <dc:description/>
  <cp:lastModifiedBy>Mike McKee</cp:lastModifiedBy>
  <cp:revision/>
  <dcterms:created xsi:type="dcterms:W3CDTF">2013-05-22T17:24:28Z</dcterms:created>
  <dcterms:modified xsi:type="dcterms:W3CDTF">2025-04-02T12:37:30Z</dcterms:modified>
  <cp:category/>
  <cp:contentStatus/>
</cp:coreProperties>
</file>