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Home\Admin\rfranzet\RFranzetta Jan 2016\3   Forms\College Forms\Working PhD forms\"/>
    </mc:Choice>
  </mc:AlternateContent>
  <bookViews>
    <workbookView xWindow="0" yWindow="0" windowWidth="18480" windowHeight="10395"/>
  </bookViews>
  <sheets>
    <sheet name="Sheet1" sheetId="1" r:id="rId1"/>
  </sheets>
  <definedNames>
    <definedName name="_xlnm.Print_Area" localSheetId="0">Sheet1!$A$1:$O$44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K23" i="1"/>
  <c r="H24" i="1"/>
  <c r="I24" i="1"/>
  <c r="J24" i="1"/>
  <c r="K24" i="1"/>
  <c r="H25" i="1"/>
  <c r="I25" i="1"/>
  <c r="J25" i="1"/>
  <c r="K25" i="1"/>
  <c r="H22" i="1"/>
  <c r="I22" i="1"/>
  <c r="J22" i="1"/>
  <c r="K22" i="1"/>
  <c r="E32" i="1"/>
  <c r="F31" i="1" s="1"/>
  <c r="E35" i="1" l="1"/>
  <c r="N12" i="1"/>
  <c r="L12" i="1"/>
  <c r="M12" i="1" s="1"/>
  <c r="J12" i="1"/>
  <c r="K12" i="1" s="1"/>
  <c r="I12" i="1"/>
  <c r="H12" i="1"/>
  <c r="M35" i="1" l="1"/>
  <c r="L35" i="1"/>
  <c r="M34" i="1"/>
  <c r="L34" i="1"/>
  <c r="M33" i="1"/>
  <c r="L33" i="1"/>
  <c r="M32" i="1"/>
  <c r="L32" i="1"/>
  <c r="M31" i="1"/>
  <c r="L31" i="1"/>
  <c r="M30" i="1"/>
  <c r="L30" i="1"/>
  <c r="N29" i="1"/>
  <c r="L29" i="1"/>
  <c r="M29" i="1" s="1"/>
  <c r="J29" i="1"/>
  <c r="K29" i="1" s="1"/>
  <c r="H29" i="1"/>
  <c r="G29" i="1"/>
  <c r="N28" i="1"/>
  <c r="L28" i="1"/>
  <c r="M28" i="1" s="1"/>
  <c r="J28" i="1"/>
  <c r="E28" i="1"/>
  <c r="C39" i="1" s="1"/>
  <c r="N27" i="1"/>
  <c r="L27" i="1"/>
  <c r="M27" i="1" s="1"/>
  <c r="N25" i="1"/>
  <c r="L25" i="1"/>
  <c r="M25" i="1" s="1"/>
  <c r="N21" i="1"/>
  <c r="L21" i="1"/>
  <c r="M21" i="1" s="1"/>
  <c r="J21" i="1"/>
  <c r="K21" i="1" s="1"/>
  <c r="I21" i="1"/>
  <c r="H21" i="1"/>
  <c r="N20" i="1"/>
  <c r="L20" i="1"/>
  <c r="M20" i="1" s="1"/>
  <c r="J20" i="1"/>
  <c r="K20" i="1" s="1"/>
  <c r="I20" i="1"/>
  <c r="H20" i="1"/>
  <c r="N19" i="1"/>
  <c r="L19" i="1"/>
  <c r="M19" i="1" s="1"/>
  <c r="J19" i="1"/>
  <c r="K19" i="1" s="1"/>
  <c r="I19" i="1"/>
  <c r="H19" i="1"/>
  <c r="N18" i="1"/>
  <c r="L18" i="1"/>
  <c r="M18" i="1" s="1"/>
  <c r="J18" i="1"/>
  <c r="K18" i="1" s="1"/>
  <c r="I18" i="1"/>
  <c r="H18" i="1"/>
  <c r="N17" i="1"/>
  <c r="L17" i="1"/>
  <c r="M17" i="1" s="1"/>
  <c r="J17" i="1"/>
  <c r="K17" i="1" s="1"/>
  <c r="I17" i="1"/>
  <c r="H17" i="1"/>
  <c r="N15" i="1"/>
  <c r="L15" i="1"/>
  <c r="M15" i="1" s="1"/>
  <c r="J15" i="1"/>
  <c r="K15" i="1" s="1"/>
  <c r="I15" i="1"/>
  <c r="H15" i="1"/>
  <c r="N14" i="1"/>
  <c r="L14" i="1"/>
  <c r="M14" i="1" s="1"/>
  <c r="J14" i="1"/>
  <c r="K14" i="1" s="1"/>
  <c r="I14" i="1"/>
  <c r="H14" i="1"/>
  <c r="N11" i="1"/>
  <c r="L11" i="1"/>
  <c r="M11" i="1" s="1"/>
  <c r="J11" i="1"/>
  <c r="K11" i="1" s="1"/>
  <c r="I11" i="1"/>
  <c r="H11" i="1"/>
  <c r="N10" i="1"/>
  <c r="L10" i="1"/>
  <c r="M10" i="1" s="1"/>
  <c r="J10" i="1"/>
  <c r="K10" i="1" s="1"/>
  <c r="I10" i="1"/>
  <c r="H10" i="1"/>
  <c r="N9" i="1"/>
  <c r="L9" i="1"/>
  <c r="M9" i="1" s="1"/>
  <c r="J9" i="1"/>
  <c r="K9" i="1" s="1"/>
  <c r="I9" i="1"/>
  <c r="H9" i="1"/>
  <c r="N8" i="1"/>
  <c r="L8" i="1"/>
  <c r="M8" i="1" s="1"/>
  <c r="J8" i="1"/>
  <c r="K8" i="1" s="1"/>
  <c r="I8" i="1"/>
  <c r="H8" i="1"/>
  <c r="N7" i="1"/>
  <c r="L7" i="1"/>
  <c r="M7" i="1" s="1"/>
  <c r="J7" i="1"/>
  <c r="K7" i="1" s="1"/>
  <c r="I7" i="1"/>
  <c r="H7" i="1"/>
  <c r="K28" i="1" l="1"/>
  <c r="I28" i="1"/>
  <c r="D39" i="1"/>
  <c r="F37" i="1"/>
  <c r="F38" i="1" s="1"/>
  <c r="H28" i="1"/>
  <c r="C37" i="1" s="1"/>
  <c r="C38" i="1" s="1"/>
  <c r="M37" i="1"/>
  <c r="L37" i="1"/>
  <c r="A37" i="1"/>
  <c r="A38" i="1" s="1"/>
  <c r="D37" i="1"/>
  <c r="D38" i="1" s="1"/>
</calcChain>
</file>

<file path=xl/sharedStrings.xml><?xml version="1.0" encoding="utf-8"?>
<sst xmlns="http://schemas.openxmlformats.org/spreadsheetml/2006/main" count="70" uniqueCount="51">
  <si>
    <t>Student Name:</t>
  </si>
  <si>
    <t>PID No. :</t>
  </si>
  <si>
    <t>Academic Coursework (Minimum 39 Hours)</t>
  </si>
  <si>
    <t>Course Prefix</t>
  </si>
  <si>
    <r>
      <rPr>
        <b/>
        <sz val="9"/>
        <color indexed="8"/>
        <rFont val="Calibri"/>
        <family val="2"/>
      </rPr>
      <t xml:space="preserve">Course number </t>
    </r>
    <r>
      <rPr>
        <sz val="9"/>
        <color indexed="8"/>
        <rFont val="Calibri"/>
        <family val="2"/>
      </rPr>
      <t xml:space="preserve">
</t>
    </r>
    <r>
      <rPr>
        <sz val="6"/>
        <color indexed="8"/>
        <rFont val="Calibri"/>
        <family val="2"/>
      </rPr>
      <t>(do not include letters)</t>
    </r>
  </si>
  <si>
    <t>Course Title</t>
  </si>
  <si>
    <t>Lab?  (Y/N)</t>
  </si>
  <si>
    <t>Credit Hours</t>
  </si>
  <si>
    <t>Term</t>
  </si>
  <si>
    <t>Grade</t>
  </si>
  <si>
    <t>Hrs 
of 
Optics</t>
  </si>
  <si>
    <t>Hrs 
of 
Lab</t>
  </si>
  <si>
    <t>Hrs  
of 
Optics 
Lab</t>
  </si>
  <si>
    <t>5000 level hours</t>
  </si>
  <si>
    <t>6000 level hours</t>
  </si>
  <si>
    <t>OSE</t>
  </si>
  <si>
    <t>Interference, Diffraction &amp;</t>
  </si>
  <si>
    <t>N</t>
  </si>
  <si>
    <t>Light Matter Interaction</t>
  </si>
  <si>
    <t>Optical Wave Propagation</t>
  </si>
  <si>
    <t>Imaging and Optical Systems</t>
  </si>
  <si>
    <t>Laser Engineering</t>
  </si>
  <si>
    <t>Y</t>
  </si>
  <si>
    <r>
      <rPr>
        <b/>
        <sz val="10"/>
        <color indexed="10"/>
        <rFont val="Calibri"/>
        <family val="2"/>
      </rPr>
      <t xml:space="preserve"> Enter </t>
    </r>
    <r>
      <rPr>
        <b/>
        <u/>
        <sz val="10"/>
        <color indexed="10"/>
        <rFont val="Calibri"/>
        <family val="2"/>
      </rPr>
      <t>Summary</t>
    </r>
    <r>
      <rPr>
        <b/>
        <sz val="10"/>
        <color indexed="10"/>
        <rFont val="Calibri"/>
        <family val="2"/>
      </rPr>
      <t xml:space="preserve"> of Transfer Coursework Here:</t>
    </r>
    <r>
      <rPr>
        <b/>
        <sz val="10"/>
        <color indexed="8"/>
        <rFont val="Calibri"/>
        <family val="2"/>
      </rPr>
      <t xml:space="preserve">  </t>
    </r>
    <r>
      <rPr>
        <b/>
        <sz val="9.5"/>
        <color indexed="8"/>
        <rFont val="Calibri"/>
        <family val="2"/>
      </rPr>
      <t xml:space="preserve">Please enter total hours, optics hrs and lab hrs, and provide details on a separate </t>
    </r>
    <r>
      <rPr>
        <b/>
        <u/>
        <sz val="9.5"/>
        <color indexed="62"/>
        <rFont val="Calibri"/>
        <family val="2"/>
      </rPr>
      <t>Transfer Request Form</t>
    </r>
    <r>
      <rPr>
        <b/>
        <sz val="9.5"/>
        <color indexed="8"/>
        <rFont val="Calibri"/>
        <family val="2"/>
      </rPr>
      <t>.  A Course Syllabus must be provided.</t>
    </r>
  </si>
  <si>
    <t xml:space="preserve">Subtotal Hours  :  </t>
  </si>
  <si>
    <t>Dissertation Hours (Minimum 15 Hours)</t>
  </si>
  <si>
    <t>Dissertation</t>
  </si>
  <si>
    <t xml:space="preserve">Total Dissertation Hours  :  </t>
  </si>
  <si>
    <t>Total Coursework Hours</t>
  </si>
  <si>
    <t>Total Optics Coursework Hours</t>
  </si>
  <si>
    <t>Total Lab Hours</t>
  </si>
  <si>
    <t>Total Optics Lab Hours</t>
  </si>
  <si>
    <t>Total 5000 level hrs</t>
  </si>
  <si>
    <t>Total 6000 level hrs</t>
  </si>
  <si>
    <t xml:space="preserve">Total Hours  :     </t>
  </si>
  <si>
    <t>Doctoral Research</t>
  </si>
  <si>
    <t>1. Required Coursework  (18 hours)</t>
  </si>
  <si>
    <t>Fund Optical Fiber Communications</t>
  </si>
  <si>
    <r>
      <t>3. Electives  ( at least 15 hours)</t>
    </r>
    <r>
      <rPr>
        <b/>
        <i/>
        <sz val="10"/>
        <color theme="1"/>
        <rFont val="Calibri"/>
        <family val="2"/>
        <scheme val="minor"/>
      </rPr>
      <t xml:space="preserve"> 6 hours of OSE courses + 9 hrs additional elective courses</t>
    </r>
  </si>
  <si>
    <r>
      <t xml:space="preserve">2. Required Lab Courses  ( 6 hours) </t>
    </r>
    <r>
      <rPr>
        <b/>
        <i/>
        <sz val="10"/>
        <color theme="1"/>
        <rFont val="Calibri"/>
        <family val="2"/>
        <scheme val="minor"/>
      </rPr>
      <t>enter 2 OSE labs, or 1 OSE and one alternate approved science lab</t>
    </r>
  </si>
  <si>
    <t>APPROVALS:</t>
  </si>
  <si>
    <t>Student</t>
  </si>
  <si>
    <t>Date</t>
  </si>
  <si>
    <t>Associate Dean for Academic Programs</t>
  </si>
  <si>
    <t>Advisor</t>
  </si>
  <si>
    <t>Doctoral Research and Independent Studies (Maximum 18 Hours)</t>
  </si>
  <si>
    <t xml:space="preserve">Total Doctoral Research and Independent Study Hours  :    </t>
  </si>
  <si>
    <r>
      <rPr>
        <b/>
        <i/>
        <sz val="8"/>
        <color theme="1"/>
        <rFont val="Calibri"/>
        <family val="2"/>
        <scheme val="minor"/>
      </rPr>
      <t>Instructions:</t>
    </r>
    <r>
      <rPr>
        <i/>
        <sz val="8"/>
        <color theme="1"/>
        <rFont val="Calibri"/>
        <family val="2"/>
        <scheme val="minor"/>
      </rPr>
      <t xml:space="preserve">  </t>
    </r>
    <r>
      <rPr>
        <i/>
        <u/>
        <sz val="8"/>
        <color theme="1"/>
        <rFont val="Calibri"/>
        <family val="2"/>
        <scheme val="minor"/>
      </rPr>
      <t>Type</t>
    </r>
    <r>
      <rPr>
        <i/>
        <sz val="8"/>
        <color theme="1"/>
        <rFont val="Calibri"/>
        <family val="2"/>
        <scheme val="minor"/>
      </rPr>
      <t xml:space="preserve"> your information on this form.  Add grades for all courses completed.  Insert the term that you prefer to take the course.  This plan is not compulsory, so if a class or term is changed, the form may be modified later.   Last, meet with your advisor for their review and collect his/her approval signature.</t>
    </r>
  </si>
  <si>
    <t>2018-19</t>
  </si>
  <si>
    <t>College of Optics &amp; Photonics:  PhD Plan of Study</t>
  </si>
  <si>
    <t>Catalog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</si>
</sst>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6"/>
      <color indexed="8"/>
      <name val="Calibri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indexed="10"/>
      <name val="Calibri"/>
      <family val="2"/>
    </font>
    <font>
      <b/>
      <u/>
      <sz val="10"/>
      <color indexed="10"/>
      <name val="Calibri"/>
      <family val="2"/>
    </font>
    <font>
      <b/>
      <sz val="10"/>
      <color indexed="8"/>
      <name val="Calibri"/>
      <family val="2"/>
    </font>
    <font>
      <b/>
      <sz val="9.5"/>
      <color indexed="8"/>
      <name val="Calibri"/>
      <family val="2"/>
    </font>
    <font>
      <b/>
      <u/>
      <sz val="9.5"/>
      <color indexed="62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2" borderId="1" xfId="0" applyFont="1" applyFill="1" applyBorder="1" applyProtection="1"/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Protection="1"/>
    <xf numFmtId="0" fontId="0" fillId="0" borderId="0" xfId="0" applyAlignment="1" applyProtection="1">
      <alignment horizontal="center"/>
    </xf>
    <xf numFmtId="0" fontId="0" fillId="3" borderId="0" xfId="0" applyFill="1" applyProtection="1"/>
    <xf numFmtId="0" fontId="0" fillId="4" borderId="0" xfId="0" applyFill="1" applyProtection="1"/>
    <xf numFmtId="0" fontId="0" fillId="3" borderId="0" xfId="0" applyFill="1" applyAlignment="1" applyProtection="1">
      <alignment horizontal="center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10" fillId="4" borderId="5" xfId="0" applyFont="1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center" vertical="center" wrapText="1"/>
    </xf>
    <xf numFmtId="0" fontId="0" fillId="6" borderId="10" xfId="0" applyFill="1" applyBorder="1" applyAlignment="1" applyProtection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center"/>
    </xf>
    <xf numFmtId="0" fontId="0" fillId="2" borderId="2" xfId="0" applyFill="1" applyBorder="1" applyProtection="1"/>
    <xf numFmtId="0" fontId="0" fillId="2" borderId="3" xfId="0" applyFill="1" applyBorder="1" applyAlignment="1" applyProtection="1">
      <alignment horizontal="center"/>
    </xf>
    <xf numFmtId="0" fontId="0" fillId="0" borderId="10" xfId="0" applyBorder="1" applyAlignment="1" applyProtection="1">
      <alignment horizontal="left"/>
      <protection locked="0"/>
    </xf>
    <xf numFmtId="0" fontId="0" fillId="6" borderId="30" xfId="0" applyFill="1" applyBorder="1" applyAlignment="1" applyProtection="1">
      <alignment horizontal="center"/>
    </xf>
    <xf numFmtId="0" fontId="0" fillId="6" borderId="30" xfId="0" applyFill="1" applyBorder="1" applyAlignment="1" applyProtection="1">
      <alignment horizontal="left"/>
    </xf>
    <xf numFmtId="0" fontId="0" fillId="6" borderId="31" xfId="0" applyFill="1" applyBorder="1" applyAlignment="1" applyProtection="1">
      <alignment horizontal="center"/>
    </xf>
    <xf numFmtId="0" fontId="0" fillId="2" borderId="32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9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8" xfId="0" applyFill="1" applyBorder="1" applyProtection="1"/>
    <xf numFmtId="0" fontId="1" fillId="3" borderId="0" xfId="0" applyFont="1" applyFill="1" applyAlignment="1" applyProtection="1">
      <alignment horizontal="center"/>
    </xf>
    <xf numFmtId="0" fontId="1" fillId="6" borderId="0" xfId="0" applyFont="1" applyFill="1" applyAlignment="1" applyProtection="1">
      <alignment horizontal="center"/>
    </xf>
    <xf numFmtId="0" fontId="1" fillId="3" borderId="0" xfId="0" applyFont="1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8" fillId="3" borderId="0" xfId="0" applyFont="1" applyFill="1" applyProtection="1"/>
    <xf numFmtId="0" fontId="18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0" fillId="4" borderId="0" xfId="0" applyFill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hidden="1"/>
    </xf>
    <xf numFmtId="0" fontId="1" fillId="3" borderId="28" xfId="0" applyFont="1" applyFill="1" applyBorder="1" applyAlignment="1" applyProtection="1">
      <alignment horizontal="center"/>
    </xf>
    <xf numFmtId="0" fontId="22" fillId="0" borderId="28" xfId="0" applyFont="1" applyBorder="1" applyAlignment="1" applyProtection="1">
      <alignment horizontal="center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7" borderId="0" xfId="0" applyFill="1" applyProtection="1">
      <protection hidden="1"/>
    </xf>
    <xf numFmtId="0" fontId="20" fillId="3" borderId="0" xfId="0" applyFont="1" applyFill="1" applyAlignment="1" applyProtection="1">
      <alignment horizontal="left" vertical="top"/>
      <protection hidden="1"/>
    </xf>
    <xf numFmtId="0" fontId="20" fillId="3" borderId="0" xfId="0" applyFont="1" applyFill="1" applyAlignment="1" applyProtection="1">
      <alignment horizontal="center" vertical="top"/>
      <protection hidden="1"/>
    </xf>
    <xf numFmtId="0" fontId="20" fillId="3" borderId="0" xfId="0" applyFont="1" applyFill="1" applyAlignment="1" applyProtection="1">
      <alignment horizontal="right" vertical="top"/>
      <protection hidden="1"/>
    </xf>
    <xf numFmtId="0" fontId="20" fillId="3" borderId="0" xfId="0" applyFont="1" applyFill="1" applyAlignment="1" applyProtection="1">
      <alignment horizontal="center"/>
      <protection hidden="1"/>
    </xf>
    <xf numFmtId="0" fontId="20" fillId="3" borderId="0" xfId="0" applyFont="1" applyFill="1" applyAlignment="1" applyProtection="1">
      <alignment vertical="top"/>
      <protection hidden="1"/>
    </xf>
    <xf numFmtId="0" fontId="0" fillId="0" borderId="0" xfId="0" applyAlignment="1"/>
    <xf numFmtId="0" fontId="0" fillId="4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Alignment="1">
      <alignment vertical="center"/>
    </xf>
    <xf numFmtId="0" fontId="0" fillId="4" borderId="0" xfId="0" applyFill="1" applyAlignment="1" applyProtection="1">
      <alignment vertical="center"/>
    </xf>
    <xf numFmtId="0" fontId="21" fillId="3" borderId="0" xfId="0" applyFont="1" applyFill="1" applyAlignment="1" applyProtection="1">
      <alignment horizontal="center" vertical="center" wrapText="1"/>
    </xf>
    <xf numFmtId="0" fontId="11" fillId="3" borderId="0" xfId="0" applyFont="1" applyFill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1" fillId="3" borderId="0" xfId="0" applyFont="1" applyFill="1" applyProtection="1"/>
    <xf numFmtId="0" fontId="11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0" fontId="11" fillId="4" borderId="0" xfId="0" applyFont="1" applyFill="1" applyProtection="1"/>
    <xf numFmtId="0" fontId="18" fillId="8" borderId="0" xfId="0" applyFont="1" applyFill="1" applyAlignment="1" applyProtection="1">
      <alignment horizontal="center" vertical="center"/>
    </xf>
    <xf numFmtId="0" fontId="18" fillId="8" borderId="0" xfId="0" applyFont="1" applyFill="1" applyAlignment="1" applyProtection="1">
      <alignment horizontal="center"/>
    </xf>
    <xf numFmtId="0" fontId="18" fillId="8" borderId="0" xfId="0" applyFont="1" applyFill="1" applyProtection="1"/>
    <xf numFmtId="0" fontId="3" fillId="8" borderId="0" xfId="0" applyFont="1" applyFill="1" applyAlignment="1" applyProtection="1">
      <alignment horizont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Protection="1"/>
    <xf numFmtId="0" fontId="19" fillId="2" borderId="0" xfId="0" applyFont="1" applyFill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/>
    </xf>
    <xf numFmtId="0" fontId="19" fillId="3" borderId="0" xfId="0" applyFont="1" applyFill="1" applyProtection="1"/>
    <xf numFmtId="0" fontId="19" fillId="4" borderId="0" xfId="0" applyFont="1" applyFill="1" applyProtection="1"/>
    <xf numFmtId="0" fontId="30" fillId="2" borderId="12" xfId="0" applyFont="1" applyFill="1" applyBorder="1" applyAlignment="1" applyProtection="1">
      <alignment horizontal="center"/>
      <protection hidden="1"/>
    </xf>
    <xf numFmtId="0" fontId="30" fillId="2" borderId="10" xfId="0" applyFont="1" applyFill="1" applyBorder="1" applyAlignment="1" applyProtection="1">
      <alignment horizontal="center"/>
      <protection hidden="1"/>
    </xf>
    <xf numFmtId="0" fontId="30" fillId="2" borderId="13" xfId="0" applyFont="1" applyFill="1" applyBorder="1" applyAlignment="1" applyProtection="1">
      <alignment horizontal="center"/>
      <protection hidden="1"/>
    </xf>
    <xf numFmtId="0" fontId="30" fillId="2" borderId="16" xfId="0" applyFont="1" applyFill="1" applyBorder="1" applyAlignment="1" applyProtection="1">
      <alignment horizontal="center"/>
      <protection hidden="1"/>
    </xf>
    <xf numFmtId="0" fontId="30" fillId="2" borderId="14" xfId="0" applyFont="1" applyFill="1" applyBorder="1" applyAlignment="1" applyProtection="1">
      <alignment horizontal="center"/>
      <protection hidden="1"/>
    </xf>
    <xf numFmtId="0" fontId="30" fillId="2" borderId="17" xfId="0" applyFont="1" applyFill="1" applyBorder="1" applyAlignment="1" applyProtection="1">
      <alignment horizontal="center"/>
      <protection hidden="1"/>
    </xf>
    <xf numFmtId="0" fontId="27" fillId="2" borderId="16" xfId="0" applyFont="1" applyFill="1" applyBorder="1" applyAlignment="1" applyProtection="1">
      <alignment horizontal="center"/>
      <protection hidden="1"/>
    </xf>
    <xf numFmtId="0" fontId="27" fillId="2" borderId="14" xfId="0" applyFont="1" applyFill="1" applyBorder="1" applyAlignment="1" applyProtection="1">
      <alignment horizontal="center"/>
      <protection hidden="1"/>
    </xf>
    <xf numFmtId="0" fontId="27" fillId="2" borderId="17" xfId="0" applyFont="1" applyFill="1" applyBorder="1" applyAlignment="1" applyProtection="1">
      <alignment horizontal="center"/>
      <protection hidden="1"/>
    </xf>
    <xf numFmtId="0" fontId="0" fillId="6" borderId="10" xfId="0" applyFont="1" applyFill="1" applyBorder="1" applyAlignment="1" applyProtection="1">
      <alignment horizontal="center"/>
    </xf>
    <xf numFmtId="0" fontId="0" fillId="6" borderId="10" xfId="0" applyFont="1" applyFill="1" applyBorder="1" applyAlignment="1" applyProtection="1">
      <alignment horizontal="left"/>
    </xf>
    <xf numFmtId="0" fontId="0" fillId="6" borderId="14" xfId="0" applyFont="1" applyFill="1" applyBorder="1" applyAlignment="1" applyProtection="1">
      <alignment horizontal="center"/>
    </xf>
    <xf numFmtId="0" fontId="0" fillId="6" borderId="14" xfId="0" applyFont="1" applyFill="1" applyBorder="1" applyAlignment="1" applyProtection="1">
      <alignment horizontal="left"/>
    </xf>
    <xf numFmtId="0" fontId="26" fillId="2" borderId="5" xfId="0" applyFont="1" applyFill="1" applyBorder="1" applyAlignment="1" applyProtection="1">
      <alignment vertical="center" wrapText="1"/>
    </xf>
    <xf numFmtId="0" fontId="26" fillId="2" borderId="5" xfId="0" applyFont="1" applyFill="1" applyBorder="1" applyAlignment="1">
      <alignment wrapText="1"/>
    </xf>
    <xf numFmtId="0" fontId="26" fillId="2" borderId="7" xfId="0" applyFont="1" applyFill="1" applyBorder="1" applyAlignment="1">
      <alignment wrapText="1"/>
    </xf>
    <xf numFmtId="0" fontId="25" fillId="0" borderId="4" xfId="0" applyFont="1" applyBorder="1" applyAlignment="1">
      <alignment wrapText="1"/>
    </xf>
    <xf numFmtId="0" fontId="25" fillId="0" borderId="33" xfId="0" applyFont="1" applyBorder="1" applyAlignment="1">
      <alignment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vertical="center" wrapText="1"/>
    </xf>
    <xf numFmtId="0" fontId="0" fillId="2" borderId="3" xfId="0" applyFill="1" applyBorder="1" applyAlignment="1" applyProtection="1">
      <alignment vertical="center" wrapText="1"/>
    </xf>
    <xf numFmtId="0" fontId="12" fillId="2" borderId="20" xfId="0" applyFont="1" applyFill="1" applyBorder="1" applyAlignment="1" applyProtection="1">
      <alignment horizontal="left" wrapText="1"/>
    </xf>
    <xf numFmtId="0" fontId="4" fillId="2" borderId="21" xfId="0" applyFont="1" applyFill="1" applyBorder="1" applyAlignment="1" applyProtection="1">
      <alignment wrapText="1"/>
    </xf>
    <xf numFmtId="0" fontId="0" fillId="2" borderId="21" xfId="0" applyFill="1" applyBorder="1" applyAlignment="1" applyProtection="1"/>
    <xf numFmtId="0" fontId="0" fillId="2" borderId="22" xfId="0" applyFill="1" applyBorder="1" applyAlignment="1" applyProtection="1"/>
    <xf numFmtId="0" fontId="0" fillId="6" borderId="20" xfId="0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right"/>
    </xf>
    <xf numFmtId="0" fontId="4" fillId="3" borderId="29" xfId="0" applyFont="1" applyFill="1" applyBorder="1" applyAlignment="1" applyProtection="1">
      <alignment horizontal="right"/>
    </xf>
    <xf numFmtId="0" fontId="19" fillId="3" borderId="29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/>
    </xf>
    <xf numFmtId="0" fontId="21" fillId="3" borderId="0" xfId="0" applyFont="1" applyFill="1" applyAlignment="1" applyProtection="1">
      <alignment horizontal="center" vertical="center" wrapText="1"/>
    </xf>
    <xf numFmtId="0" fontId="11" fillId="3" borderId="0" xfId="0" applyFont="1" applyFill="1" applyAlignment="1" applyProtection="1">
      <alignment horizontal="center"/>
    </xf>
    <xf numFmtId="0" fontId="18" fillId="8" borderId="0" xfId="0" applyFont="1" applyFill="1" applyAlignment="1" applyProtection="1">
      <alignment horizontal="left" vertical="center"/>
    </xf>
    <xf numFmtId="0" fontId="0" fillId="8" borderId="0" xfId="0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4" fillId="8" borderId="4" xfId="0" applyFont="1" applyFill="1" applyBorder="1" applyAlignment="1" applyProtection="1">
      <alignment horizontal="center" wrapText="1"/>
    </xf>
    <xf numFmtId="0" fontId="0" fillId="8" borderId="4" xfId="0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quotePrefix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Alignment="1" applyProtection="1">
      <alignment horizontal="right" vertical="center" wrapText="1"/>
    </xf>
    <xf numFmtId="0" fontId="19" fillId="3" borderId="28" xfId="0" applyFont="1" applyFill="1" applyBorder="1" applyAlignment="1" applyProtection="1">
      <alignment horizontal="right" vertical="center" wrapText="1"/>
    </xf>
    <xf numFmtId="0" fontId="0" fillId="0" borderId="28" xfId="0" applyBorder="1" applyAlignment="1">
      <alignment vertical="center"/>
    </xf>
    <xf numFmtId="0" fontId="1" fillId="3" borderId="0" xfId="0" applyFont="1" applyFill="1" applyAlignment="1" applyProtection="1">
      <alignment horizontal="left"/>
      <protection hidden="1"/>
    </xf>
    <xf numFmtId="0" fontId="0" fillId="3" borderId="0" xfId="0" applyFill="1" applyAlignment="1" applyProtection="1">
      <protection hidden="1"/>
    </xf>
    <xf numFmtId="0" fontId="0" fillId="3" borderId="27" xfId="0" applyFill="1" applyBorder="1" applyAlignment="1" applyProtection="1">
      <alignment horizontal="center"/>
      <protection hidden="1"/>
    </xf>
    <xf numFmtId="0" fontId="24" fillId="0" borderId="0" xfId="0" applyFont="1" applyFill="1" applyAlignment="1" applyProtection="1">
      <alignment wrapText="1"/>
    </xf>
    <xf numFmtId="0" fontId="24" fillId="0" borderId="0" xfId="0" applyFont="1" applyAlignment="1">
      <alignment wrapText="1"/>
    </xf>
    <xf numFmtId="0" fontId="2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6" borderId="18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tabSelected="1" zoomScale="124" zoomScaleNormal="124" workbookViewId="0">
      <selection activeCell="C3" sqref="C3:E3"/>
    </sheetView>
  </sheetViews>
  <sheetFormatPr defaultRowHeight="15" x14ac:dyDescent="0.25"/>
  <cols>
    <col min="1" max="1" width="6.42578125" style="6" customWidth="1"/>
    <col min="2" max="2" width="10.5703125" style="6" customWidth="1"/>
    <col min="3" max="3" width="26.5703125" style="6" customWidth="1"/>
    <col min="4" max="5" width="7.42578125" style="6" customWidth="1"/>
    <col min="6" max="6" width="7.7109375" style="6" customWidth="1"/>
    <col min="7" max="7" width="9.28515625" style="6" customWidth="1"/>
    <col min="8" max="9" width="4.28515625" style="6" customWidth="1"/>
    <col min="10" max="10" width="0.28515625" style="6" hidden="1" customWidth="1"/>
    <col min="11" max="11" width="4.7109375" style="6" customWidth="1"/>
    <col min="12" max="14" width="0.85546875" style="6" hidden="1" customWidth="1"/>
    <col min="15" max="15" width="1.140625" style="6" customWidth="1"/>
    <col min="16" max="16384" width="9.140625" style="6"/>
  </cols>
  <sheetData>
    <row r="1" spans="1:15" s="79" customFormat="1" ht="21" customHeight="1" x14ac:dyDescent="0.25">
      <c r="A1" s="137" t="s">
        <v>49</v>
      </c>
      <c r="B1" s="155"/>
      <c r="C1" s="155"/>
      <c r="D1" s="155"/>
      <c r="E1" s="155"/>
      <c r="F1" s="155"/>
      <c r="G1" s="154" t="s">
        <v>50</v>
      </c>
      <c r="H1" s="155"/>
      <c r="I1" s="154" t="s">
        <v>48</v>
      </c>
      <c r="J1" s="155"/>
      <c r="K1" s="155"/>
      <c r="L1" s="78"/>
      <c r="M1" s="78"/>
      <c r="N1" s="78"/>
      <c r="O1" s="78"/>
    </row>
    <row r="2" spans="1:15" ht="33.75" customHeight="1" x14ac:dyDescent="0.25">
      <c r="A2" s="152" t="s">
        <v>47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75"/>
      <c r="M2" s="75"/>
      <c r="N2" s="75"/>
      <c r="O2" s="75"/>
    </row>
    <row r="3" spans="1:15" ht="19.5" customHeight="1" thickBot="1" x14ac:dyDescent="0.3">
      <c r="A3" s="141" t="s">
        <v>0</v>
      </c>
      <c r="B3" s="142"/>
      <c r="C3" s="143"/>
      <c r="D3" s="143"/>
      <c r="E3" s="143"/>
      <c r="F3" s="90" t="s">
        <v>1</v>
      </c>
      <c r="G3" s="144"/>
      <c r="H3" s="145"/>
      <c r="I3" s="145"/>
      <c r="J3" s="145"/>
      <c r="K3" s="5"/>
      <c r="L3" s="5"/>
      <c r="M3" s="7"/>
      <c r="N3" s="7"/>
      <c r="O3" s="5"/>
    </row>
    <row r="4" spans="1:15" ht="16.5" customHeight="1" thickBot="1" x14ac:dyDescent="0.3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3"/>
      <c r="L4" s="5"/>
      <c r="M4" s="7"/>
      <c r="N4" s="7"/>
      <c r="O4" s="5"/>
    </row>
    <row r="5" spans="1:15" s="57" customFormat="1" ht="42.75" customHeight="1" thickBot="1" x14ac:dyDescent="0.3">
      <c r="A5" s="58" t="s">
        <v>3</v>
      </c>
      <c r="B5" s="59" t="s">
        <v>4</v>
      </c>
      <c r="C5" s="58" t="s">
        <v>5</v>
      </c>
      <c r="D5" s="58" t="s">
        <v>6</v>
      </c>
      <c r="E5" s="58" t="s">
        <v>7</v>
      </c>
      <c r="F5" s="58" t="s">
        <v>8</v>
      </c>
      <c r="G5" s="60" t="s">
        <v>9</v>
      </c>
      <c r="H5" s="10" t="s">
        <v>10</v>
      </c>
      <c r="I5" s="10" t="s">
        <v>11</v>
      </c>
      <c r="J5" s="11"/>
      <c r="K5" s="12" t="s">
        <v>12</v>
      </c>
      <c r="L5" s="15"/>
      <c r="M5" s="61" t="s">
        <v>13</v>
      </c>
      <c r="N5" s="62" t="s">
        <v>14</v>
      </c>
      <c r="O5" s="13"/>
    </row>
    <row r="6" spans="1:15" ht="15.75" customHeight="1" thickBot="1" x14ac:dyDescent="0.3">
      <c r="A6" s="115" t="s">
        <v>36</v>
      </c>
      <c r="B6" s="116"/>
      <c r="C6" s="116"/>
      <c r="D6" s="116"/>
      <c r="E6" s="116"/>
      <c r="F6" s="116"/>
      <c r="G6" s="116"/>
      <c r="H6" s="14"/>
      <c r="I6" s="14"/>
      <c r="J6" s="15"/>
      <c r="K6" s="16"/>
      <c r="L6" s="17"/>
      <c r="M6" s="18"/>
      <c r="N6" s="18"/>
      <c r="O6" s="13"/>
    </row>
    <row r="7" spans="1:15" x14ac:dyDescent="0.25">
      <c r="A7" s="106" t="s">
        <v>15</v>
      </c>
      <c r="B7" s="106">
        <v>5115</v>
      </c>
      <c r="C7" s="107" t="s">
        <v>16</v>
      </c>
      <c r="D7" s="106" t="s">
        <v>17</v>
      </c>
      <c r="E7" s="156"/>
      <c r="F7" s="20"/>
      <c r="G7" s="21"/>
      <c r="H7" s="97">
        <f t="shared" ref="H7:H21" si="0">IF(A7="OSE",E7,"")</f>
        <v>0</v>
      </c>
      <c r="I7" s="98" t="str">
        <f t="shared" ref="I7:I21" si="1">IF(D7="y",E7,"")</f>
        <v/>
      </c>
      <c r="J7" s="98" t="b">
        <f t="shared" ref="J7:J21" si="2">AND(A7="OSE",D7="y")</f>
        <v>0</v>
      </c>
      <c r="K7" s="99" t="str">
        <f>IF(J7,E7,"")</f>
        <v/>
      </c>
      <c r="L7" s="8" t="b">
        <f t="shared" ref="L7:L25" si="3">AND(B7&gt;5000,B7&lt;6000)</f>
        <v>1</v>
      </c>
      <c r="M7" s="9">
        <f t="shared" ref="M7:M25" si="4">IF(L7,E7,"")</f>
        <v>0</v>
      </c>
      <c r="N7" s="9" t="str">
        <f t="shared" ref="N7:N25" si="5">IF(B7&gt;6000,E7,"")</f>
        <v/>
      </c>
      <c r="O7" s="5"/>
    </row>
    <row r="8" spans="1:15" x14ac:dyDescent="0.25">
      <c r="A8" s="108" t="s">
        <v>15</v>
      </c>
      <c r="B8" s="108">
        <v>5312</v>
      </c>
      <c r="C8" s="109" t="s">
        <v>18</v>
      </c>
      <c r="D8" s="108" t="s">
        <v>17</v>
      </c>
      <c r="E8" s="157"/>
      <c r="F8" s="23"/>
      <c r="G8" s="24"/>
      <c r="H8" s="100">
        <f t="shared" si="0"/>
        <v>0</v>
      </c>
      <c r="I8" s="101" t="str">
        <f t="shared" si="1"/>
        <v/>
      </c>
      <c r="J8" s="101" t="b">
        <f t="shared" si="2"/>
        <v>0</v>
      </c>
      <c r="K8" s="102" t="str">
        <f t="shared" ref="K8:K21" si="6">IF(J8,E8,"")</f>
        <v/>
      </c>
      <c r="L8" s="8" t="b">
        <f t="shared" si="3"/>
        <v>1</v>
      </c>
      <c r="M8" s="9">
        <f t="shared" si="4"/>
        <v>0</v>
      </c>
      <c r="N8" s="9" t="str">
        <f t="shared" si="5"/>
        <v/>
      </c>
      <c r="O8" s="5"/>
    </row>
    <row r="9" spans="1:15" x14ac:dyDescent="0.25">
      <c r="A9" s="108" t="s">
        <v>15</v>
      </c>
      <c r="B9" s="108">
        <v>6111</v>
      </c>
      <c r="C9" s="109" t="s">
        <v>19</v>
      </c>
      <c r="D9" s="108" t="s">
        <v>17</v>
      </c>
      <c r="E9" s="157"/>
      <c r="F9" s="23"/>
      <c r="G9" s="24"/>
      <c r="H9" s="100">
        <f t="shared" si="0"/>
        <v>0</v>
      </c>
      <c r="I9" s="101" t="str">
        <f t="shared" si="1"/>
        <v/>
      </c>
      <c r="J9" s="101" t="b">
        <f t="shared" si="2"/>
        <v>0</v>
      </c>
      <c r="K9" s="102" t="str">
        <f t="shared" si="6"/>
        <v/>
      </c>
      <c r="L9" s="8" t="b">
        <f t="shared" si="3"/>
        <v>0</v>
      </c>
      <c r="M9" s="9" t="str">
        <f t="shared" si="4"/>
        <v/>
      </c>
      <c r="N9" s="9">
        <f t="shared" si="5"/>
        <v>0</v>
      </c>
      <c r="O9" s="5"/>
    </row>
    <row r="10" spans="1:15" x14ac:dyDescent="0.25">
      <c r="A10" s="108" t="s">
        <v>15</v>
      </c>
      <c r="B10" s="108">
        <v>6211</v>
      </c>
      <c r="C10" s="109" t="s">
        <v>20</v>
      </c>
      <c r="D10" s="108" t="s">
        <v>17</v>
      </c>
      <c r="E10" s="157"/>
      <c r="F10" s="23"/>
      <c r="G10" s="24"/>
      <c r="H10" s="100">
        <f t="shared" si="0"/>
        <v>0</v>
      </c>
      <c r="I10" s="101" t="str">
        <f t="shared" si="1"/>
        <v/>
      </c>
      <c r="J10" s="101" t="b">
        <f t="shared" si="2"/>
        <v>0</v>
      </c>
      <c r="K10" s="102" t="str">
        <f t="shared" si="6"/>
        <v/>
      </c>
      <c r="L10" s="8" t="b">
        <f t="shared" si="3"/>
        <v>0</v>
      </c>
      <c r="M10" s="9" t="str">
        <f t="shared" si="4"/>
        <v/>
      </c>
      <c r="N10" s="9">
        <f t="shared" si="5"/>
        <v>0</v>
      </c>
      <c r="O10" s="5"/>
    </row>
    <row r="11" spans="1:15" x14ac:dyDescent="0.25">
      <c r="A11" s="108" t="s">
        <v>15</v>
      </c>
      <c r="B11" s="108">
        <v>6474</v>
      </c>
      <c r="C11" s="109" t="s">
        <v>37</v>
      </c>
      <c r="D11" s="108" t="s">
        <v>17</v>
      </c>
      <c r="E11" s="157"/>
      <c r="F11" s="23"/>
      <c r="G11" s="24"/>
      <c r="H11" s="100">
        <f t="shared" si="0"/>
        <v>0</v>
      </c>
      <c r="I11" s="101" t="str">
        <f t="shared" si="1"/>
        <v/>
      </c>
      <c r="J11" s="101" t="b">
        <f t="shared" si="2"/>
        <v>0</v>
      </c>
      <c r="K11" s="102" t="str">
        <f t="shared" si="6"/>
        <v/>
      </c>
      <c r="L11" s="8" t="b">
        <f t="shared" si="3"/>
        <v>0</v>
      </c>
      <c r="M11" s="9" t="str">
        <f t="shared" si="4"/>
        <v/>
      </c>
      <c r="N11" s="9">
        <f t="shared" si="5"/>
        <v>0</v>
      </c>
      <c r="O11" s="5"/>
    </row>
    <row r="12" spans="1:15" ht="15.75" thickBot="1" x14ac:dyDescent="0.3">
      <c r="A12" s="108" t="s">
        <v>15</v>
      </c>
      <c r="B12" s="108">
        <v>6525</v>
      </c>
      <c r="C12" s="109" t="s">
        <v>21</v>
      </c>
      <c r="D12" s="108" t="s">
        <v>17</v>
      </c>
      <c r="E12" s="157"/>
      <c r="F12" s="23"/>
      <c r="G12" s="24"/>
      <c r="H12" s="100">
        <f t="shared" ref="H12" si="7">IF(A12="OSE",E12,"")</f>
        <v>0</v>
      </c>
      <c r="I12" s="101" t="str">
        <f t="shared" ref="I12" si="8">IF(D12="y",E12,"")</f>
        <v/>
      </c>
      <c r="J12" s="101" t="b">
        <f t="shared" ref="J12" si="9">AND(A12="OSE",D12="y")</f>
        <v>0</v>
      </c>
      <c r="K12" s="102" t="str">
        <f t="shared" ref="K12" si="10">IF(J12,E12,"")</f>
        <v/>
      </c>
      <c r="L12" s="8" t="b">
        <f t="shared" ref="L12" si="11">AND(B12&gt;5000,B12&lt;6000)</f>
        <v>0</v>
      </c>
      <c r="M12" s="9" t="str">
        <f t="shared" ref="M12" si="12">IF(L12,E12,"")</f>
        <v/>
      </c>
      <c r="N12" s="9">
        <f t="shared" ref="N12" si="13">IF(B12&gt;6000,E12,"")</f>
        <v>0</v>
      </c>
      <c r="O12" s="5"/>
    </row>
    <row r="13" spans="1:15" ht="15.75" customHeight="1" thickBot="1" x14ac:dyDescent="0.3">
      <c r="A13" s="115" t="s">
        <v>39</v>
      </c>
      <c r="B13" s="116"/>
      <c r="C13" s="116"/>
      <c r="D13" s="116"/>
      <c r="E13" s="116"/>
      <c r="F13" s="116"/>
      <c r="G13" s="116"/>
      <c r="H13" s="117"/>
      <c r="I13" s="117"/>
      <c r="J13" s="117"/>
      <c r="K13" s="118"/>
      <c r="L13" s="17"/>
      <c r="M13" s="18"/>
      <c r="N13" s="18"/>
      <c r="O13" s="13"/>
    </row>
    <row r="14" spans="1:15" x14ac:dyDescent="0.25">
      <c r="A14" s="22" t="s">
        <v>15</v>
      </c>
      <c r="B14" s="23"/>
      <c r="C14" s="25"/>
      <c r="D14" s="22" t="s">
        <v>22</v>
      </c>
      <c r="E14" s="23"/>
      <c r="F14" s="23"/>
      <c r="G14" s="24"/>
      <c r="H14" s="103">
        <f t="shared" si="0"/>
        <v>0</v>
      </c>
      <c r="I14" s="104">
        <f t="shared" si="1"/>
        <v>0</v>
      </c>
      <c r="J14" s="104" t="b">
        <f t="shared" si="2"/>
        <v>1</v>
      </c>
      <c r="K14" s="105">
        <f t="shared" si="6"/>
        <v>0</v>
      </c>
      <c r="L14" s="8" t="b">
        <f t="shared" si="3"/>
        <v>0</v>
      </c>
      <c r="M14" s="9" t="str">
        <f t="shared" si="4"/>
        <v/>
      </c>
      <c r="N14" s="9" t="str">
        <f t="shared" si="5"/>
        <v/>
      </c>
      <c r="O14" s="5"/>
    </row>
    <row r="15" spans="1:15" ht="15.75" thickBot="1" x14ac:dyDescent="0.3">
      <c r="A15" s="22" t="s">
        <v>15</v>
      </c>
      <c r="B15" s="23"/>
      <c r="C15" s="25"/>
      <c r="D15" s="26" t="s">
        <v>22</v>
      </c>
      <c r="E15" s="23"/>
      <c r="F15" s="23"/>
      <c r="G15" s="24"/>
      <c r="H15" s="103">
        <f t="shared" si="0"/>
        <v>0</v>
      </c>
      <c r="I15" s="104">
        <f t="shared" si="1"/>
        <v>0</v>
      </c>
      <c r="J15" s="104" t="b">
        <f t="shared" si="2"/>
        <v>1</v>
      </c>
      <c r="K15" s="105">
        <f t="shared" si="6"/>
        <v>0</v>
      </c>
      <c r="L15" s="8" t="b">
        <f t="shared" si="3"/>
        <v>0</v>
      </c>
      <c r="M15" s="9" t="str">
        <f t="shared" si="4"/>
        <v/>
      </c>
      <c r="N15" s="9" t="str">
        <f t="shared" si="5"/>
        <v/>
      </c>
      <c r="O15" s="5"/>
    </row>
    <row r="16" spans="1:15" ht="15.75" customHeight="1" thickBot="1" x14ac:dyDescent="0.3">
      <c r="A16" s="115" t="s">
        <v>38</v>
      </c>
      <c r="B16" s="116"/>
      <c r="C16" s="116"/>
      <c r="D16" s="116"/>
      <c r="E16" s="116"/>
      <c r="F16" s="116"/>
      <c r="G16" s="116"/>
      <c r="H16" s="117"/>
      <c r="I16" s="117"/>
      <c r="J16" s="117"/>
      <c r="K16" s="118"/>
      <c r="L16" s="17"/>
      <c r="M16" s="18"/>
      <c r="N16" s="18"/>
      <c r="O16" s="13"/>
    </row>
    <row r="17" spans="1:15" x14ac:dyDescent="0.25">
      <c r="A17" s="22" t="s">
        <v>15</v>
      </c>
      <c r="B17" s="23"/>
      <c r="C17" s="25"/>
      <c r="D17" s="26"/>
      <c r="E17" s="23"/>
      <c r="F17" s="23"/>
      <c r="G17" s="24"/>
      <c r="H17" s="103">
        <f t="shared" si="0"/>
        <v>0</v>
      </c>
      <c r="I17" s="104" t="str">
        <f t="shared" si="1"/>
        <v/>
      </c>
      <c r="J17" s="104" t="b">
        <f t="shared" si="2"/>
        <v>0</v>
      </c>
      <c r="K17" s="105" t="str">
        <f t="shared" si="6"/>
        <v/>
      </c>
      <c r="L17" s="8" t="b">
        <f t="shared" si="3"/>
        <v>0</v>
      </c>
      <c r="M17" s="9" t="str">
        <f t="shared" si="4"/>
        <v/>
      </c>
      <c r="N17" s="9" t="str">
        <f t="shared" si="5"/>
        <v/>
      </c>
      <c r="O17" s="5"/>
    </row>
    <row r="18" spans="1:15" x14ac:dyDescent="0.25">
      <c r="A18" s="22" t="s">
        <v>15</v>
      </c>
      <c r="B18" s="23"/>
      <c r="C18" s="25"/>
      <c r="D18" s="26"/>
      <c r="E18" s="23"/>
      <c r="F18" s="23"/>
      <c r="G18" s="24"/>
      <c r="H18" s="103">
        <f t="shared" si="0"/>
        <v>0</v>
      </c>
      <c r="I18" s="104" t="str">
        <f t="shared" si="1"/>
        <v/>
      </c>
      <c r="J18" s="104" t="b">
        <f t="shared" si="2"/>
        <v>0</v>
      </c>
      <c r="K18" s="105" t="str">
        <f t="shared" si="6"/>
        <v/>
      </c>
      <c r="L18" s="8" t="b">
        <f t="shared" si="3"/>
        <v>0</v>
      </c>
      <c r="M18" s="9" t="str">
        <f t="shared" si="4"/>
        <v/>
      </c>
      <c r="N18" s="9" t="str">
        <f t="shared" si="5"/>
        <v/>
      </c>
      <c r="O18" s="5"/>
    </row>
    <row r="19" spans="1:15" ht="15" customHeight="1" x14ac:dyDescent="0.25">
      <c r="A19" s="23"/>
      <c r="B19" s="23"/>
      <c r="C19" s="25"/>
      <c r="D19" s="26"/>
      <c r="E19" s="23"/>
      <c r="F19" s="23"/>
      <c r="G19" s="24"/>
      <c r="H19" s="103" t="str">
        <f t="shared" si="0"/>
        <v/>
      </c>
      <c r="I19" s="104" t="str">
        <f t="shared" si="1"/>
        <v/>
      </c>
      <c r="J19" s="104" t="b">
        <f t="shared" si="2"/>
        <v>0</v>
      </c>
      <c r="K19" s="105" t="str">
        <f>IF(J19,E19,"")</f>
        <v/>
      </c>
      <c r="L19" s="8" t="b">
        <f t="shared" si="3"/>
        <v>0</v>
      </c>
      <c r="M19" s="9" t="str">
        <f t="shared" si="4"/>
        <v/>
      </c>
      <c r="N19" s="9" t="str">
        <f t="shared" si="5"/>
        <v/>
      </c>
      <c r="O19" s="5"/>
    </row>
    <row r="20" spans="1:15" x14ac:dyDescent="0.25">
      <c r="A20" s="23"/>
      <c r="B20" s="23"/>
      <c r="C20" s="25"/>
      <c r="D20" s="26"/>
      <c r="E20" s="23"/>
      <c r="F20" s="23"/>
      <c r="G20" s="24"/>
      <c r="H20" s="103" t="str">
        <f t="shared" si="0"/>
        <v/>
      </c>
      <c r="I20" s="104" t="str">
        <f t="shared" si="1"/>
        <v/>
      </c>
      <c r="J20" s="104" t="b">
        <f t="shared" si="2"/>
        <v>0</v>
      </c>
      <c r="K20" s="105" t="str">
        <f>IF(J20,E20,"")</f>
        <v/>
      </c>
      <c r="L20" s="8" t="b">
        <f t="shared" si="3"/>
        <v>0</v>
      </c>
      <c r="M20" s="9" t="str">
        <f t="shared" si="4"/>
        <v/>
      </c>
      <c r="N20" s="9" t="str">
        <f t="shared" si="5"/>
        <v/>
      </c>
      <c r="O20" s="5"/>
    </row>
    <row r="21" spans="1:15" x14ac:dyDescent="0.25">
      <c r="A21" s="23"/>
      <c r="B21" s="23"/>
      <c r="C21" s="25"/>
      <c r="D21" s="26"/>
      <c r="E21" s="23"/>
      <c r="F21" s="23"/>
      <c r="G21" s="24"/>
      <c r="H21" s="103" t="str">
        <f t="shared" si="0"/>
        <v/>
      </c>
      <c r="I21" s="104" t="str">
        <f t="shared" si="1"/>
        <v/>
      </c>
      <c r="J21" s="104" t="b">
        <f t="shared" si="2"/>
        <v>0</v>
      </c>
      <c r="K21" s="105" t="str">
        <f t="shared" si="6"/>
        <v/>
      </c>
      <c r="L21" s="8" t="b">
        <f t="shared" si="3"/>
        <v>0</v>
      </c>
      <c r="M21" s="9" t="str">
        <f t="shared" si="4"/>
        <v/>
      </c>
      <c r="N21" s="9" t="str">
        <f t="shared" si="5"/>
        <v/>
      </c>
      <c r="O21" s="5"/>
    </row>
    <row r="22" spans="1:15" x14ac:dyDescent="0.25">
      <c r="A22" s="27"/>
      <c r="B22" s="27"/>
      <c r="C22" s="28"/>
      <c r="D22" s="158"/>
      <c r="E22" s="27"/>
      <c r="F22" s="27"/>
      <c r="G22" s="29"/>
      <c r="H22" s="103" t="str">
        <f t="shared" ref="H22:H23" si="14">IF(A22="OSE",E22,"")</f>
        <v/>
      </c>
      <c r="I22" s="104" t="str">
        <f t="shared" ref="I22:I23" si="15">IF(D22="y",E22,"")</f>
        <v/>
      </c>
      <c r="J22" s="104" t="b">
        <f t="shared" ref="J22:J23" si="16">AND(A22="OSE",D22="y")</f>
        <v>0</v>
      </c>
      <c r="K22" s="105" t="str">
        <f t="shared" ref="K22:K23" si="17">IF(J22,E22,"")</f>
        <v/>
      </c>
      <c r="L22" s="8"/>
      <c r="M22" s="9"/>
      <c r="N22" s="9"/>
      <c r="O22" s="5"/>
    </row>
    <row r="23" spans="1:15" x14ac:dyDescent="0.25">
      <c r="A23" s="27"/>
      <c r="B23" s="27"/>
      <c r="C23" s="28"/>
      <c r="D23" s="158"/>
      <c r="E23" s="27"/>
      <c r="F23" s="27"/>
      <c r="G23" s="29"/>
      <c r="H23" s="103" t="str">
        <f t="shared" si="14"/>
        <v/>
      </c>
      <c r="I23" s="104" t="str">
        <f t="shared" si="15"/>
        <v/>
      </c>
      <c r="J23" s="104" t="b">
        <f t="shared" si="16"/>
        <v>0</v>
      </c>
      <c r="K23" s="105" t="str">
        <f t="shared" si="17"/>
        <v/>
      </c>
      <c r="L23" s="8"/>
      <c r="M23" s="9"/>
      <c r="N23" s="9"/>
      <c r="O23" s="5"/>
    </row>
    <row r="24" spans="1:15" x14ac:dyDescent="0.25">
      <c r="A24" s="27"/>
      <c r="B24" s="27"/>
      <c r="C24" s="28"/>
      <c r="D24" s="158"/>
      <c r="E24" s="27"/>
      <c r="F24" s="27"/>
      <c r="G24" s="29"/>
      <c r="H24" s="103" t="str">
        <f t="shared" ref="H24:H25" si="18">IF(A24="OSE",E24,"")</f>
        <v/>
      </c>
      <c r="I24" s="104" t="str">
        <f t="shared" ref="I24:I25" si="19">IF(D24="y",E24,"")</f>
        <v/>
      </c>
      <c r="J24" s="104" t="b">
        <f t="shared" ref="J24:J25" si="20">AND(A24="OSE",D24="y")</f>
        <v>0</v>
      </c>
      <c r="K24" s="105" t="str">
        <f t="shared" ref="K24:K25" si="21">IF(J24,E24,"")</f>
        <v/>
      </c>
      <c r="L24" s="8"/>
      <c r="M24" s="9"/>
      <c r="N24" s="9"/>
      <c r="O24" s="5"/>
    </row>
    <row r="25" spans="1:15" x14ac:dyDescent="0.25">
      <c r="A25" s="27"/>
      <c r="B25" s="27"/>
      <c r="C25" s="28"/>
      <c r="D25" s="158"/>
      <c r="E25" s="27"/>
      <c r="F25" s="27"/>
      <c r="G25" s="29"/>
      <c r="H25" s="103" t="str">
        <f t="shared" si="18"/>
        <v/>
      </c>
      <c r="I25" s="104" t="str">
        <f t="shared" si="19"/>
        <v/>
      </c>
      <c r="J25" s="104" t="b">
        <f t="shared" si="20"/>
        <v>0</v>
      </c>
      <c r="K25" s="105" t="str">
        <f t="shared" si="21"/>
        <v/>
      </c>
      <c r="L25" s="8" t="b">
        <f t="shared" si="3"/>
        <v>0</v>
      </c>
      <c r="M25" s="9" t="str">
        <f t="shared" si="4"/>
        <v/>
      </c>
      <c r="N25" s="9" t="str">
        <f t="shared" si="5"/>
        <v/>
      </c>
      <c r="O25" s="5"/>
    </row>
    <row r="26" spans="1:15" ht="31.5" customHeight="1" x14ac:dyDescent="0.25">
      <c r="A26" s="119" t="s">
        <v>23</v>
      </c>
      <c r="B26" s="120"/>
      <c r="C26" s="120"/>
      <c r="D26" s="120"/>
      <c r="E26" s="120"/>
      <c r="F26" s="120"/>
      <c r="G26" s="120"/>
      <c r="H26" s="121"/>
      <c r="I26" s="121"/>
      <c r="J26" s="121"/>
      <c r="K26" s="122"/>
      <c r="L26" s="8"/>
      <c r="M26" s="9"/>
      <c r="N26" s="9"/>
      <c r="O26" s="5"/>
    </row>
    <row r="27" spans="1:15" x14ac:dyDescent="0.25">
      <c r="A27" s="123"/>
      <c r="B27" s="124"/>
      <c r="C27" s="124"/>
      <c r="D27" s="125"/>
      <c r="E27" s="30"/>
      <c r="F27" s="123"/>
      <c r="G27" s="125"/>
      <c r="H27" s="31"/>
      <c r="I27" s="32"/>
      <c r="J27" s="64"/>
      <c r="K27" s="33"/>
      <c r="L27" s="8" t="b">
        <f>AND(B27&gt;5000,B27&lt;6000)</f>
        <v>0</v>
      </c>
      <c r="M27" s="9" t="str">
        <f>IF(L27,E27,"")</f>
        <v/>
      </c>
      <c r="N27" s="9" t="str">
        <f>IF(B27&gt;6000,E27,"")</f>
        <v/>
      </c>
      <c r="O27" s="5"/>
    </row>
    <row r="28" spans="1:15" x14ac:dyDescent="0.25">
      <c r="A28" s="126" t="s">
        <v>24</v>
      </c>
      <c r="B28" s="126"/>
      <c r="C28" s="126"/>
      <c r="D28" s="4"/>
      <c r="E28" s="34">
        <f>SUM(E7:E25)+E27</f>
        <v>0</v>
      </c>
      <c r="F28" s="7"/>
      <c r="G28" s="7"/>
      <c r="H28" s="7">
        <f>SUM(H7:H27)</f>
        <v>0</v>
      </c>
      <c r="I28" s="7">
        <f>SUM(I7:I27)</f>
        <v>0</v>
      </c>
      <c r="J28" s="7" t="b">
        <f>AND(A28="OSE",C28="y")</f>
        <v>0</v>
      </c>
      <c r="K28" s="7">
        <f>SUM(K7:K27)</f>
        <v>0</v>
      </c>
      <c r="L28" s="8" t="b">
        <f>AND(B28&gt;5000,B28&lt;6000)</f>
        <v>0</v>
      </c>
      <c r="M28" s="8" t="str">
        <f>IF(L28,E28,"")</f>
        <v/>
      </c>
      <c r="N28" s="9" t="str">
        <f>IF(B28&gt;6000,E28,"")</f>
        <v/>
      </c>
      <c r="O28" s="7"/>
    </row>
    <row r="29" spans="1:15" ht="3.75" customHeight="1" thickBot="1" x14ac:dyDescent="0.3">
      <c r="A29" s="7"/>
      <c r="B29" s="7"/>
      <c r="C29" s="7"/>
      <c r="D29" s="7"/>
      <c r="E29" s="7"/>
      <c r="F29" s="7"/>
      <c r="G29" s="7" t="str">
        <f>IF(A29="OSE",D29,"")</f>
        <v/>
      </c>
      <c r="H29" s="7" t="str">
        <f>IF(C29="y",D29,"")</f>
        <v/>
      </c>
      <c r="I29" s="7"/>
      <c r="J29" s="7" t="b">
        <f>AND(A29="OSE",C29="y")</f>
        <v>0</v>
      </c>
      <c r="K29" s="7" t="str">
        <f>IF(J29,D29,"")</f>
        <v/>
      </c>
      <c r="L29" s="8" t="b">
        <f>AND(B29&gt;5000,B29&lt;6000)</f>
        <v>0</v>
      </c>
      <c r="M29" s="8" t="str">
        <f>IF(L29,D29,"")</f>
        <v/>
      </c>
      <c r="N29" s="9" t="str">
        <f>IF(B29&gt;6000,D29,"")</f>
        <v/>
      </c>
      <c r="O29" s="7"/>
    </row>
    <row r="30" spans="1:15" ht="16.5" thickBot="1" x14ac:dyDescent="0.3">
      <c r="A30" s="1" t="s">
        <v>45</v>
      </c>
      <c r="B30" s="2"/>
      <c r="C30" s="2"/>
      <c r="D30" s="2"/>
      <c r="E30" s="2"/>
      <c r="F30" s="2"/>
      <c r="G30" s="2"/>
      <c r="H30" s="2"/>
      <c r="I30" s="2"/>
      <c r="J30" s="2"/>
      <c r="K30" s="3"/>
      <c r="L30" s="35" t="str">
        <f>IF(K30,D30,"")</f>
        <v/>
      </c>
      <c r="M30" s="36" t="str">
        <f>IF(B30&gt;6000,D30,"")</f>
        <v/>
      </c>
      <c r="N30" s="4"/>
      <c r="O30" s="5"/>
    </row>
    <row r="31" spans="1:15" x14ac:dyDescent="0.25">
      <c r="A31" s="19" t="s">
        <v>15</v>
      </c>
      <c r="B31" s="20">
        <v>7919</v>
      </c>
      <c r="C31" s="37" t="s">
        <v>35</v>
      </c>
      <c r="D31" s="19"/>
      <c r="E31" s="20">
        <v>18</v>
      </c>
      <c r="F31" s="110" t="str">
        <f>IF(E32&gt;18,"WARNING: Too Many Research &amp; Ind Study Hours:  Remove some from Plan of Study","")</f>
        <v/>
      </c>
      <c r="G31" s="111"/>
      <c r="H31" s="111"/>
      <c r="I31" s="111"/>
      <c r="J31" s="111"/>
      <c r="K31" s="112"/>
      <c r="L31" s="8" t="str">
        <f>IF(K31,D31,"")</f>
        <v/>
      </c>
      <c r="M31" s="9">
        <f>IF(B31&gt;6000,D31,"")</f>
        <v>0</v>
      </c>
      <c r="N31" s="4"/>
      <c r="O31" s="5"/>
    </row>
    <row r="32" spans="1:15" ht="14.25" customHeight="1" thickBot="1" x14ac:dyDescent="0.3">
      <c r="A32" s="146" t="s">
        <v>46</v>
      </c>
      <c r="B32" s="147"/>
      <c r="C32" s="147"/>
      <c r="D32" s="148"/>
      <c r="E32" s="66">
        <f>SUM(E31:E31)</f>
        <v>18</v>
      </c>
      <c r="F32" s="113"/>
      <c r="G32" s="113"/>
      <c r="H32" s="113"/>
      <c r="I32" s="113"/>
      <c r="J32" s="113"/>
      <c r="K32" s="114"/>
      <c r="L32" s="8" t="str">
        <f>IF(K32,D32,"")</f>
        <v/>
      </c>
      <c r="M32" s="9" t="str">
        <f>IF(B32&gt;6000,D32,"")</f>
        <v/>
      </c>
      <c r="N32" s="4"/>
      <c r="O32" s="5"/>
    </row>
    <row r="33" spans="1:53" ht="16.5" customHeight="1" thickBot="1" x14ac:dyDescent="0.3">
      <c r="A33" s="138" t="s">
        <v>25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40"/>
      <c r="L33" s="35" t="str">
        <f t="shared" ref="L33:L34" si="22">IF(K33,D33,"")</f>
        <v/>
      </c>
      <c r="M33" s="36" t="str">
        <f t="shared" ref="M33:M34" si="23">IF(B33&gt;6000,D33,"")</f>
        <v/>
      </c>
      <c r="N33" s="4"/>
      <c r="O33" s="5"/>
    </row>
    <row r="34" spans="1:53" x14ac:dyDescent="0.25">
      <c r="A34" s="38" t="s">
        <v>15</v>
      </c>
      <c r="B34" s="38">
        <v>7980</v>
      </c>
      <c r="C34" s="39" t="s">
        <v>26</v>
      </c>
      <c r="D34" s="38"/>
      <c r="E34" s="63">
        <v>15</v>
      </c>
      <c r="F34" s="40"/>
      <c r="G34" s="41"/>
      <c r="H34" s="42"/>
      <c r="I34" s="42"/>
      <c r="J34" s="42"/>
      <c r="K34" s="43"/>
      <c r="L34" s="8" t="str">
        <f t="shared" si="22"/>
        <v/>
      </c>
      <c r="M34" s="9">
        <f t="shared" si="23"/>
        <v>0</v>
      </c>
      <c r="N34" s="4"/>
      <c r="O34" s="5"/>
    </row>
    <row r="35" spans="1:53" ht="18" customHeight="1" thickBot="1" x14ac:dyDescent="0.3">
      <c r="A35" s="127" t="s">
        <v>27</v>
      </c>
      <c r="B35" s="128"/>
      <c r="C35" s="128"/>
      <c r="D35" s="65"/>
      <c r="E35" s="66">
        <f>SUM(E34:E34)</f>
        <v>15</v>
      </c>
      <c r="F35" s="7"/>
      <c r="G35" s="44"/>
      <c r="H35" s="45"/>
      <c r="I35" s="45"/>
      <c r="J35" s="45"/>
      <c r="K35" s="46"/>
      <c r="L35" s="8" t="str">
        <f>IF(K35,#REF!,"")</f>
        <v/>
      </c>
      <c r="M35" s="9" t="str">
        <f>IF(B35&gt;6000,#REF!,"")</f>
        <v/>
      </c>
      <c r="N35" s="4"/>
      <c r="O35" s="5"/>
    </row>
    <row r="36" spans="1:53" s="96" customFormat="1" ht="26.25" customHeight="1" thickBot="1" x14ac:dyDescent="0.25">
      <c r="A36" s="129" t="s">
        <v>28</v>
      </c>
      <c r="B36" s="130"/>
      <c r="C36" s="91" t="s">
        <v>29</v>
      </c>
      <c r="D36" s="130" t="s">
        <v>30</v>
      </c>
      <c r="E36" s="130"/>
      <c r="F36" s="130" t="s">
        <v>31</v>
      </c>
      <c r="G36" s="131"/>
      <c r="H36" s="91"/>
      <c r="I36" s="91"/>
      <c r="J36" s="91"/>
      <c r="K36" s="92"/>
      <c r="L36" s="93" t="s">
        <v>32</v>
      </c>
      <c r="M36" s="93" t="s">
        <v>33</v>
      </c>
      <c r="N36" s="94"/>
      <c r="O36" s="95"/>
    </row>
    <row r="37" spans="1:53" x14ac:dyDescent="0.25">
      <c r="A37" s="132">
        <f>E28</f>
        <v>0</v>
      </c>
      <c r="B37" s="132"/>
      <c r="C37" s="47">
        <f>H28</f>
        <v>0</v>
      </c>
      <c r="D37" s="132">
        <f>SUM(I7:I27)</f>
        <v>0</v>
      </c>
      <c r="E37" s="132"/>
      <c r="F37" s="132">
        <f>SUM(K7:K27)</f>
        <v>0</v>
      </c>
      <c r="G37" s="132"/>
      <c r="H37" s="47"/>
      <c r="I37" s="47"/>
      <c r="J37" s="48"/>
      <c r="K37" s="49"/>
      <c r="L37" s="50">
        <f>SUM(L7:L35)</f>
        <v>0</v>
      </c>
      <c r="M37" s="51">
        <f>SUM(M7:M35)</f>
        <v>0</v>
      </c>
      <c r="N37" s="52"/>
      <c r="O37" s="49"/>
    </row>
    <row r="38" spans="1:53" s="86" customFormat="1" ht="15" customHeight="1" x14ac:dyDescent="0.2">
      <c r="A38" s="133" t="str">
        <f>IF(A37&lt;39,"Insufficient Hours","Requirement Satisfied")</f>
        <v>Insufficient Hours</v>
      </c>
      <c r="B38" s="133"/>
      <c r="C38" s="80" t="str">
        <f>IF(C37&lt;30,"Insufficient Hours","Requirement Satisfied")</f>
        <v>Insufficient Hours</v>
      </c>
      <c r="D38" s="133" t="str">
        <f>IF(D37&lt;6,"Insufficient Hours","Requirement Satisfied")</f>
        <v>Insufficient Hours</v>
      </c>
      <c r="E38" s="134"/>
      <c r="F38" s="133" t="str">
        <f>IF(F37&lt;3,"Insufficient Hours","Requirement Satisfied")</f>
        <v>Insufficient Hours</v>
      </c>
      <c r="G38" s="134"/>
      <c r="H38" s="81"/>
      <c r="I38" s="80"/>
      <c r="J38" s="82"/>
      <c r="K38" s="83"/>
      <c r="L38" s="84"/>
      <c r="M38" s="85"/>
      <c r="N38" s="82"/>
      <c r="O38" s="83"/>
    </row>
    <row r="39" spans="1:53" ht="18.75" x14ac:dyDescent="0.3">
      <c r="A39" s="135" t="s">
        <v>34</v>
      </c>
      <c r="B39" s="136"/>
      <c r="C39" s="87">
        <f>E28+E32+E34</f>
        <v>33</v>
      </c>
      <c r="D39" s="135" t="str">
        <f>IF(C39&gt;71,"Meets Graduation Requirements","Insufficient Hours")</f>
        <v>Insufficient Hours</v>
      </c>
      <c r="E39" s="136"/>
      <c r="F39" s="136"/>
      <c r="G39" s="136"/>
      <c r="H39" s="136"/>
      <c r="I39" s="136"/>
      <c r="J39" s="88"/>
      <c r="K39" s="89"/>
      <c r="L39" s="54"/>
      <c r="M39" s="55"/>
      <c r="N39" s="56"/>
      <c r="O39" s="53"/>
    </row>
    <row r="40" spans="1:53" s="69" customFormat="1" x14ac:dyDescent="0.25">
      <c r="A40" s="149" t="s">
        <v>40</v>
      </c>
      <c r="B40" s="150"/>
      <c r="C40" s="67"/>
      <c r="D40" s="67"/>
      <c r="E40" s="67"/>
      <c r="F40" s="67"/>
      <c r="G40" s="67"/>
      <c r="H40" s="67"/>
      <c r="I40" s="67"/>
      <c r="J40" s="67"/>
      <c r="K40" s="68"/>
      <c r="O40" s="77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</row>
    <row r="41" spans="1:53" s="69" customFormat="1" x14ac:dyDescent="0.25">
      <c r="A41" s="151"/>
      <c r="B41" s="151"/>
      <c r="C41" s="151"/>
      <c r="D41" s="67"/>
      <c r="E41" s="151"/>
      <c r="F41" s="151"/>
      <c r="G41" s="151"/>
      <c r="H41" s="151"/>
      <c r="I41" s="151"/>
      <c r="J41" s="151"/>
      <c r="K41" s="151"/>
      <c r="O41" s="77"/>
      <c r="P41" s="6"/>
      <c r="Q41" s="6"/>
      <c r="R41" s="6"/>
      <c r="S41" s="6"/>
      <c r="T41" s="6"/>
      <c r="U41" s="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</row>
    <row r="42" spans="1:53" s="69" customFormat="1" x14ac:dyDescent="0.25">
      <c r="A42" s="70" t="s">
        <v>41</v>
      </c>
      <c r="B42" s="71"/>
      <c r="C42" s="72" t="s">
        <v>42</v>
      </c>
      <c r="D42" s="73"/>
      <c r="E42" s="70" t="s">
        <v>43</v>
      </c>
      <c r="F42" s="71"/>
      <c r="G42" s="71"/>
      <c r="H42" s="71"/>
      <c r="I42" s="71"/>
      <c r="J42" s="71"/>
      <c r="K42" s="74" t="s">
        <v>42</v>
      </c>
      <c r="O42" s="77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</row>
    <row r="43" spans="1:53" s="69" customFormat="1" x14ac:dyDescent="0.25">
      <c r="A43" s="151"/>
      <c r="B43" s="151"/>
      <c r="C43" s="151"/>
      <c r="D43" s="67"/>
      <c r="E43" s="67"/>
      <c r="F43" s="67"/>
      <c r="G43" s="67"/>
      <c r="H43" s="67"/>
      <c r="I43" s="67"/>
      <c r="J43" s="67"/>
      <c r="K43" s="68"/>
      <c r="O43" s="77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</row>
    <row r="44" spans="1:53" s="69" customFormat="1" x14ac:dyDescent="0.25">
      <c r="A44" s="70" t="s">
        <v>44</v>
      </c>
      <c r="B44" s="71"/>
      <c r="C44" s="72" t="s">
        <v>42</v>
      </c>
      <c r="D44" s="67"/>
      <c r="E44" s="67"/>
      <c r="F44" s="67"/>
      <c r="G44" s="67"/>
      <c r="H44" s="67"/>
      <c r="I44" s="67"/>
      <c r="J44" s="67"/>
      <c r="K44" s="68"/>
      <c r="O44" s="77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</row>
    <row r="45" spans="1:53" ht="8.1" customHeight="1" x14ac:dyDescent="0.25"/>
  </sheetData>
  <sheetProtection algorithmName="SHA-512" hashValue="M7rOEj8/G2joBWSVpx7Nq1bXNaXSZozZ8dF9cUTgFO+wLS/kttfBCIAeATOBtRp8bFRLsmidoXviVKUc4GnS9A==" saltValue="5EUb4sdrWbWmX09fQf0ldA==" spinCount="100000" sheet="1" selectLockedCells="1"/>
  <mergeCells count="33">
    <mergeCell ref="A40:B40"/>
    <mergeCell ref="A41:C41"/>
    <mergeCell ref="E41:K41"/>
    <mergeCell ref="A43:C43"/>
    <mergeCell ref="A2:K2"/>
    <mergeCell ref="F38:G38"/>
    <mergeCell ref="A39:B39"/>
    <mergeCell ref="D39:I39"/>
    <mergeCell ref="A33:K33"/>
    <mergeCell ref="A3:B3"/>
    <mergeCell ref="C3:E3"/>
    <mergeCell ref="G3:J3"/>
    <mergeCell ref="A32:D32"/>
    <mergeCell ref="I1:K1"/>
    <mergeCell ref="G1:H1"/>
    <mergeCell ref="A1:F1"/>
    <mergeCell ref="A35:C35"/>
    <mergeCell ref="A36:B36"/>
    <mergeCell ref="D36:E36"/>
    <mergeCell ref="F36:G36"/>
    <mergeCell ref="A37:B37"/>
    <mergeCell ref="D37:E37"/>
    <mergeCell ref="F37:G37"/>
    <mergeCell ref="A38:B38"/>
    <mergeCell ref="D38:E38"/>
    <mergeCell ref="F31:K32"/>
    <mergeCell ref="A13:K13"/>
    <mergeCell ref="A16:K16"/>
    <mergeCell ref="A26:K26"/>
    <mergeCell ref="A27:D27"/>
    <mergeCell ref="F27:G27"/>
    <mergeCell ref="A28:C28"/>
    <mergeCell ref="A6:G6"/>
  </mergeCells>
  <pageMargins left="0.55000000000000004" right="0.25" top="0.3" bottom="0.25" header="0.3" footer="0.1"/>
  <pageSetup scale="102" orientation="portrait" horizontalDpi="1200" verticalDpi="1200" r:id="rId1"/>
  <headerFooter>
    <oddFooter>&amp;L&amp;"-,Italic"&amp;8COP: AY 2018-19PhD Plan of Study, v 03/06/2018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Agerton-Franzetta</dc:creator>
  <cp:lastModifiedBy>Rachel Agerton-Franzetta</cp:lastModifiedBy>
  <cp:lastPrinted>2018-04-12T19:54:29Z</cp:lastPrinted>
  <dcterms:created xsi:type="dcterms:W3CDTF">2017-03-15T15:18:31Z</dcterms:created>
  <dcterms:modified xsi:type="dcterms:W3CDTF">2018-04-12T20:03:18Z</dcterms:modified>
</cp:coreProperties>
</file>